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rasmus_Plus\02_Felsooktatas\KA1\2015\KA107\STATISZTIKA\"/>
    </mc:Choice>
  </mc:AlternateContent>
  <bookViews>
    <workbookView xWindow="480" yWindow="75" windowWidth="18195" windowHeight="11820" firstSheet="1" activeTab="2"/>
  </bookViews>
  <sheets>
    <sheet name="Támogatott ország_palyazo" sheetId="4" r:id="rId1"/>
    <sheet name="Támogatás_kategoriankent" sheetId="2" r:id="rId2"/>
    <sheet name="Mobilitás-típusok" sheetId="1" r:id="rId3"/>
    <sheet name="Osszesitett_mobilitások" sheetId="3" r:id="rId4"/>
  </sheets>
  <definedNames>
    <definedName name="_xlnm._FilterDatabase" localSheetId="2" hidden="1">'Mobilitás-típusok'!$A$3:$M$32</definedName>
  </definedNames>
  <calcPr calcId="162913"/>
</workbook>
</file>

<file path=xl/calcChain.xml><?xml version="1.0" encoding="utf-8"?>
<calcChain xmlns="http://schemas.openxmlformats.org/spreadsheetml/2006/main">
  <c r="C30" i="4" l="1"/>
  <c r="N2" i="2" l="1"/>
  <c r="O13" i="2"/>
  <c r="N9" i="2"/>
  <c r="N7" i="2"/>
  <c r="M13" i="2" l="1"/>
  <c r="V4" i="2"/>
  <c r="V5" i="2"/>
  <c r="V6" i="2"/>
  <c r="V2" i="2"/>
  <c r="V7" i="2"/>
  <c r="V8" i="2"/>
  <c r="V9" i="2"/>
  <c r="V10" i="2"/>
  <c r="V11" i="2"/>
  <c r="V12" i="2"/>
  <c r="V13" i="2"/>
  <c r="V3" i="2"/>
  <c r="U9" i="2"/>
  <c r="U7" i="2"/>
  <c r="U2" i="2"/>
  <c r="T13" i="2"/>
  <c r="U13" i="2" s="1"/>
  <c r="R4" i="2"/>
  <c r="R5" i="2"/>
  <c r="R6" i="2"/>
  <c r="R2" i="2"/>
  <c r="R7" i="2"/>
  <c r="R8" i="2"/>
  <c r="R9" i="2"/>
  <c r="R10" i="2"/>
  <c r="R11" i="2"/>
  <c r="R12" i="2"/>
  <c r="R3" i="2"/>
  <c r="Q13" i="2" l="1"/>
  <c r="P13" i="2" l="1"/>
  <c r="C9" i="2"/>
  <c r="D9" i="2"/>
  <c r="E9" i="2"/>
  <c r="F9" i="2"/>
  <c r="G9" i="2"/>
  <c r="H9" i="2"/>
  <c r="I9" i="2"/>
  <c r="J9" i="2"/>
  <c r="K9" i="2"/>
  <c r="B9" i="2"/>
  <c r="D32" i="1"/>
  <c r="E32" i="1"/>
  <c r="F32" i="1"/>
  <c r="G32" i="1"/>
  <c r="H32" i="1"/>
  <c r="I32" i="1"/>
  <c r="J32" i="1"/>
  <c r="K32" i="1"/>
  <c r="L32" i="1"/>
  <c r="M32" i="1"/>
  <c r="C32" i="1"/>
  <c r="K6" i="3"/>
  <c r="C12" i="2"/>
  <c r="D12" i="2"/>
  <c r="E12" i="2"/>
  <c r="F12" i="2"/>
  <c r="G12" i="2"/>
  <c r="H12" i="2"/>
  <c r="I12" i="2"/>
  <c r="J12" i="2"/>
  <c r="K12" i="2"/>
  <c r="B12" i="2"/>
  <c r="C11" i="2"/>
  <c r="D11" i="2"/>
  <c r="E11" i="2"/>
  <c r="F11" i="2"/>
  <c r="G11" i="2"/>
  <c r="H11" i="2"/>
  <c r="I11" i="2"/>
  <c r="J11" i="2"/>
  <c r="K11" i="2"/>
  <c r="B11" i="2"/>
  <c r="C10" i="2"/>
  <c r="C6" i="3" s="1"/>
  <c r="D10" i="2"/>
  <c r="D6" i="3" s="1"/>
  <c r="E10" i="2"/>
  <c r="E6" i="3" s="1"/>
  <c r="F10" i="2"/>
  <c r="F6" i="3" s="1"/>
  <c r="G10" i="2"/>
  <c r="G6" i="3" s="1"/>
  <c r="H10" i="2"/>
  <c r="H6" i="3" s="1"/>
  <c r="I10" i="2"/>
  <c r="I6" i="3" s="1"/>
  <c r="J10" i="2"/>
  <c r="J6" i="3" s="1"/>
  <c r="K10" i="2"/>
  <c r="B10" i="2"/>
  <c r="B6" i="3" s="1"/>
  <c r="C7" i="2"/>
  <c r="C5" i="3" s="1"/>
  <c r="D7" i="2"/>
  <c r="D5" i="3" s="1"/>
  <c r="E7" i="2"/>
  <c r="E5" i="3" s="1"/>
  <c r="F7" i="2"/>
  <c r="F5" i="3" s="1"/>
  <c r="G7" i="2"/>
  <c r="G5" i="3" s="1"/>
  <c r="H7" i="2"/>
  <c r="H5" i="3" s="1"/>
  <c r="I7" i="2"/>
  <c r="I5" i="3" s="1"/>
  <c r="J7" i="2"/>
  <c r="J5" i="3" s="1"/>
  <c r="K7" i="2"/>
  <c r="K5" i="3" s="1"/>
  <c r="B7" i="2"/>
  <c r="B5" i="3" s="1"/>
  <c r="C5" i="2"/>
  <c r="D5" i="2"/>
  <c r="E5" i="2"/>
  <c r="F5" i="2"/>
  <c r="G5" i="2"/>
  <c r="H5" i="2"/>
  <c r="I5" i="2"/>
  <c r="J5" i="2"/>
  <c r="K5" i="2"/>
  <c r="B5" i="2"/>
  <c r="C4" i="2"/>
  <c r="D4" i="2"/>
  <c r="E4" i="2"/>
  <c r="F4" i="2"/>
  <c r="G4" i="2"/>
  <c r="H4" i="2"/>
  <c r="I4" i="2"/>
  <c r="J4" i="2"/>
  <c r="K4" i="2"/>
  <c r="B4" i="2"/>
  <c r="C3" i="2"/>
  <c r="D3" i="2"/>
  <c r="E3" i="2"/>
  <c r="F3" i="2"/>
  <c r="G3" i="2"/>
  <c r="H3" i="2"/>
  <c r="I3" i="2"/>
  <c r="J3" i="2"/>
  <c r="K3" i="2"/>
  <c r="B3" i="2"/>
  <c r="K7" i="3" l="1"/>
  <c r="G7" i="3"/>
  <c r="C7" i="3"/>
  <c r="R13" i="2"/>
  <c r="B7" i="3"/>
  <c r="H7" i="3"/>
  <c r="J7" i="3"/>
  <c r="F7" i="3"/>
  <c r="I7" i="3"/>
  <c r="E7" i="3"/>
  <c r="K4" i="3"/>
  <c r="K8" i="3" s="1"/>
  <c r="I4" i="3"/>
  <c r="G4" i="3"/>
  <c r="E4" i="3"/>
  <c r="E8" i="3" s="1"/>
  <c r="C4" i="3"/>
  <c r="C8" i="3" s="1"/>
  <c r="J13" i="2"/>
  <c r="H13" i="2"/>
  <c r="F13" i="2"/>
  <c r="D13" i="2"/>
  <c r="L5" i="3"/>
  <c r="L6" i="3"/>
  <c r="B4" i="3"/>
  <c r="J4" i="3"/>
  <c r="J8" i="3" s="1"/>
  <c r="H4" i="3"/>
  <c r="F4" i="3"/>
  <c r="D4" i="3"/>
  <c r="B13" i="2"/>
  <c r="K13" i="2"/>
  <c r="I13" i="2"/>
  <c r="G13" i="2"/>
  <c r="E13" i="2"/>
  <c r="C13" i="2"/>
  <c r="D7" i="3"/>
  <c r="G8" i="3" l="1"/>
  <c r="F8" i="3"/>
  <c r="L7" i="3"/>
  <c r="I8" i="3"/>
  <c r="H8" i="3"/>
  <c r="D8" i="3"/>
  <c r="B8" i="3"/>
  <c r="L4" i="3"/>
  <c r="L8" i="3" l="1"/>
</calcChain>
</file>

<file path=xl/sharedStrings.xml><?xml version="1.0" encoding="utf-8"?>
<sst xmlns="http://schemas.openxmlformats.org/spreadsheetml/2006/main" count="205" uniqueCount="95">
  <si>
    <t>Albania</t>
  </si>
  <si>
    <t>Argentina</t>
  </si>
  <si>
    <t>Azerbaijan</t>
  </si>
  <si>
    <t>Bosnia and Herzegovina</t>
  </si>
  <si>
    <t>Canada</t>
  </si>
  <si>
    <t>China (People's Republic of)</t>
  </si>
  <si>
    <t>Colombia</t>
  </si>
  <si>
    <t>Georgia</t>
  </si>
  <si>
    <t>Japan</t>
  </si>
  <si>
    <t>Kazakhstan</t>
  </si>
  <si>
    <t>Korea (Republic of)</t>
  </si>
  <si>
    <t>Kosovo * UN resolution</t>
  </si>
  <si>
    <t>Kyrgyzstan</t>
  </si>
  <si>
    <t>Mexico</t>
  </si>
  <si>
    <t>Russian Federation</t>
  </si>
  <si>
    <t>Serbia</t>
  </si>
  <si>
    <t>Taiwan</t>
  </si>
  <si>
    <t>Thailand</t>
  </si>
  <si>
    <t xml:space="preserve">United States </t>
  </si>
  <si>
    <t>Uzbekistan</t>
  </si>
  <si>
    <t>Viet Nam</t>
  </si>
  <si>
    <t>Incoming</t>
  </si>
  <si>
    <t>Outgoing</t>
  </si>
  <si>
    <t>Armenia</t>
  </si>
  <si>
    <t>Egypt</t>
  </si>
  <si>
    <t>Moldova (Republic of)</t>
  </si>
  <si>
    <t>IPA</t>
  </si>
  <si>
    <t>DCI Asia</t>
  </si>
  <si>
    <t>DCI Latin America</t>
  </si>
  <si>
    <t>ENI Eastern Partnership</t>
  </si>
  <si>
    <t>ENI Russian Federation*</t>
  </si>
  <si>
    <t>ENI South-Mediterranean</t>
  </si>
  <si>
    <t>PI Industrialised Americas</t>
  </si>
  <si>
    <t>PI Industrialised Asia</t>
  </si>
  <si>
    <t>DCI Central Asia</t>
  </si>
  <si>
    <t>DCI South Africa</t>
  </si>
  <si>
    <t>DCI</t>
  </si>
  <si>
    <t>ENI</t>
  </si>
  <si>
    <t>PI</t>
  </si>
  <si>
    <t>Partnerorrszág (EN)</t>
  </si>
  <si>
    <t>Israel</t>
  </si>
  <si>
    <t>Ukraine</t>
  </si>
  <si>
    <t>China</t>
  </si>
  <si>
    <t>Tunisia</t>
  </si>
  <si>
    <t>South Africa</t>
  </si>
  <si>
    <t>Moldova</t>
  </si>
  <si>
    <t>Korea</t>
  </si>
  <si>
    <t>Költségvetési kategória</t>
  </si>
  <si>
    <t>Oktatási célú személyzeti mobilitás</t>
  </si>
  <si>
    <t>Képzési célú személyzeti mobilitás</t>
  </si>
  <si>
    <t>Tanulmányi célú hallgatói mobilitás</t>
  </si>
  <si>
    <t>Összesen (fő)</t>
  </si>
  <si>
    <t>Bejövő
(fő)</t>
  </si>
  <si>
    <t>Kimenő
(fő)</t>
  </si>
  <si>
    <t>Mesterképzés (ISCED-7)</t>
  </si>
  <si>
    <t>Alapképzés (ISCED-6)</t>
  </si>
  <si>
    <t>Doktori képzés
 (ISCED-8)</t>
  </si>
  <si>
    <t>Partnerország (EN)</t>
  </si>
  <si>
    <t>Régiók (EN)</t>
  </si>
  <si>
    <t>Összesen</t>
  </si>
  <si>
    <t>Algéria, Egyiptom, Izrael, Jordánia, Libanon, Líbia, Marokkó, Palesztina, Szíria, Tunézia</t>
  </si>
  <si>
    <t>Örményország, Azerbajdzsán, Fehéroroszország, Grúzia, Moldova, Ukrajna területe a nemzetközi jog szerint</t>
  </si>
  <si>
    <t>Afganisztán, Banglades, Bhután, Kambodzsa, Kína, DPR Korea, India, Indonézia, Laosz, Malajzia, Maldív-szigetek, Mongólia, Mianmar, Nepál, Pakisztán, Fülöp-szigetek, Srí Lanka, Thaiföld, Vietnám</t>
  </si>
  <si>
    <t>Kazahsztán, Kirgizisztán, Tádzsikisztán, Türkmenisztán, Üzbegisztán</t>
  </si>
  <si>
    <t>IPA Western Balkans</t>
  </si>
  <si>
    <t>USA, Kanada</t>
  </si>
  <si>
    <t>Támogatott mobilitások (fő)</t>
  </si>
  <si>
    <t>TÁMOGATOTT MOBILITÁSOK SZÁMA PARTNERORSZÁGONKÉNT</t>
  </si>
  <si>
    <t>TÁMOGATOTT MOBILITÁSOK SZÁMA RÉGIÓNKÉNT</t>
  </si>
  <si>
    <t>Támogatási igény
1. forduló</t>
  </si>
  <si>
    <t>Támogatási igény
2. forduló</t>
  </si>
  <si>
    <t xml:space="preserve">Argentína, Bolívia, Brazíla, Chile, Columbia, Costa Rica, Kuba, Ecuador, El Salvador, Guatemala, Honduras, Mexikó, Nicaragua, Panama, Paraguay, Peru, Uruguay, Venezuela </t>
  </si>
  <si>
    <t>Oroszország területe a nemzetközi jog szerint
*Oroszország számára az ENI és PI eszköz keretén belül is rendelkezésre áll bizonyos összeg. A könnyebb érthetőség kedvéért a teljes összeg az ENI Russian Federation borítékban van feltűntetve.</t>
  </si>
  <si>
    <t xml:space="preserve">Albánia, Bosznia-Hercegovina, Koszovó, Montenegró, Szerbia </t>
  </si>
  <si>
    <t xml:space="preserve">Ausztrália, Brunei, Hong Kong, Japán, Koreai Köztrásaság, Macao, Új-Zéland, Szingapúr, Tajvan </t>
  </si>
  <si>
    <t xml:space="preserve">Israel </t>
  </si>
  <si>
    <t xml:space="preserve">Kimenő
(fő)
</t>
  </si>
  <si>
    <t>Támogatási igény/keret
1. forduló</t>
  </si>
  <si>
    <t>Támogatási igény/keret
2. forduló</t>
  </si>
  <si>
    <t>Egy mobilitásra jutó átlagos támogatás</t>
  </si>
  <si>
    <t>HEADING1</t>
  </si>
  <si>
    <t>DCI régió országaiba irányuló alap- és meserképzéses kimenő hallgatói mobilitás</t>
  </si>
  <si>
    <t>Megítélt támogatás összesen
1. forduló</t>
  </si>
  <si>
    <t>Megítélt támogatás összesen
2. forduló</t>
  </si>
  <si>
    <t>Megítélt támogatos 
1. és 2. forduló össszesen</t>
  </si>
  <si>
    <t>Támogatott mobilitások 
1. és 2. forduló össszesen
(fő)</t>
  </si>
  <si>
    <t>n/a</t>
  </si>
  <si>
    <t>Támogatható partnerországok</t>
  </si>
  <si>
    <t>Költségvetési keret 2015 (átcsoportosított)</t>
  </si>
  <si>
    <t>Támogatásban részesült pályázatok száma</t>
  </si>
  <si>
    <t>Benyújtott érvényes pályázatok száma</t>
  </si>
  <si>
    <t>2015
1. pályázati forduló</t>
  </si>
  <si>
    <t>2015
2. pályázati forduló</t>
  </si>
  <si>
    <t>ÖSSZESEN</t>
  </si>
  <si>
    <t>Dél-Afrika 
(csak Phd hallgatói és személyzeti mobilitás)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</si>
</sst>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-1]_-;\-* #,##0.00\ [$€-1]_-;_-* &quot;-&quot;??\ [$€-1]_-;_-@_-"/>
    <numFmt numFmtId="165" formatCode="#,##0.00\ [$€-1]"/>
    <numFmt numFmtId="166" formatCode="#,##0\ [$€-1]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0" fillId="33" borderId="10" xfId="0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0" fillId="34" borderId="24" xfId="0" applyFill="1" applyBorder="1" applyAlignment="1">
      <alignment horizontal="center"/>
    </xf>
    <xf numFmtId="164" fontId="19" fillId="35" borderId="20" xfId="17" applyNumberFormat="1" applyFont="1" applyFill="1" applyBorder="1" applyAlignment="1">
      <alignment vertical="center" wrapText="1"/>
    </xf>
    <xf numFmtId="0" fontId="0" fillId="34" borderId="10" xfId="0" applyFill="1" applyBorder="1" applyAlignment="1">
      <alignment horizontal="center"/>
    </xf>
    <xf numFmtId="0" fontId="0" fillId="34" borderId="26" xfId="0" applyFill="1" applyBorder="1"/>
    <xf numFmtId="0" fontId="0" fillId="37" borderId="10" xfId="0" applyFill="1" applyBorder="1" applyAlignment="1">
      <alignment horizontal="center"/>
    </xf>
    <xf numFmtId="0" fontId="0" fillId="40" borderId="10" xfId="0" applyFill="1" applyBorder="1" applyAlignment="1">
      <alignment horizontal="center"/>
    </xf>
    <xf numFmtId="0" fontId="0" fillId="0" borderId="0" xfId="0"/>
    <xf numFmtId="0" fontId="0" fillId="38" borderId="10" xfId="0" applyFill="1" applyBorder="1" applyAlignment="1">
      <alignment horizontal="center"/>
    </xf>
    <xf numFmtId="0" fontId="0" fillId="34" borderId="25" xfId="0" applyFill="1" applyBorder="1" applyAlignment="1">
      <alignment horizontal="center"/>
    </xf>
    <xf numFmtId="0" fontId="0" fillId="34" borderId="27" xfId="0" applyFill="1" applyBorder="1" applyAlignment="1">
      <alignment horizontal="center"/>
    </xf>
    <xf numFmtId="0" fontId="0" fillId="34" borderId="0" xfId="0" applyFill="1" applyBorder="1"/>
    <xf numFmtId="0" fontId="0" fillId="0" borderId="0" xfId="0"/>
    <xf numFmtId="164" fontId="21" fillId="35" borderId="14" xfId="17" applyNumberFormat="1" applyFont="1" applyFill="1" applyBorder="1" applyAlignment="1">
      <alignment vertical="center" wrapText="1"/>
    </xf>
    <xf numFmtId="164" fontId="21" fillId="35" borderId="12" xfId="17" applyNumberFormat="1" applyFont="1" applyFill="1" applyBorder="1" applyAlignment="1">
      <alignment vertical="center" wrapText="1"/>
    </xf>
    <xf numFmtId="164" fontId="21" fillId="35" borderId="13" xfId="17" applyNumberFormat="1" applyFont="1" applyFill="1" applyBorder="1" applyAlignment="1">
      <alignment vertical="center" wrapText="1"/>
    </xf>
    <xf numFmtId="164" fontId="21" fillId="35" borderId="15" xfId="17" applyNumberFormat="1" applyFont="1" applyFill="1" applyBorder="1" applyAlignment="1">
      <alignment vertical="center" wrapText="1"/>
    </xf>
    <xf numFmtId="164" fontId="21" fillId="35" borderId="16" xfId="17" applyNumberFormat="1" applyFont="1" applyFill="1" applyBorder="1" applyAlignment="1">
      <alignment vertical="center" wrapText="1"/>
    </xf>
    <xf numFmtId="164" fontId="21" fillId="35" borderId="18" xfId="17" applyNumberFormat="1" applyFont="1" applyFill="1" applyBorder="1" applyAlignment="1">
      <alignment vertical="center" wrapText="1"/>
    </xf>
    <xf numFmtId="164" fontId="20" fillId="35" borderId="19" xfId="17" applyNumberFormat="1" applyFont="1" applyFill="1" applyBorder="1" applyAlignment="1">
      <alignment vertical="center" wrapText="1"/>
    </xf>
    <xf numFmtId="164" fontId="21" fillId="35" borderId="14" xfId="17" applyNumberFormat="1" applyFont="1" applyFill="1" applyBorder="1" applyAlignment="1">
      <alignment vertical="center" wrapText="1"/>
    </xf>
    <xf numFmtId="164" fontId="21" fillId="35" borderId="12" xfId="17" applyNumberFormat="1" applyFont="1" applyFill="1" applyBorder="1" applyAlignment="1">
      <alignment vertical="center" wrapText="1"/>
    </xf>
    <xf numFmtId="164" fontId="21" fillId="35" borderId="13" xfId="17" applyNumberFormat="1" applyFont="1" applyFill="1" applyBorder="1" applyAlignment="1">
      <alignment vertical="center" wrapText="1"/>
    </xf>
    <xf numFmtId="164" fontId="21" fillId="35" borderId="15" xfId="17" applyNumberFormat="1" applyFont="1" applyFill="1" applyBorder="1" applyAlignment="1">
      <alignment vertical="center" wrapText="1"/>
    </xf>
    <xf numFmtId="164" fontId="21" fillId="35" borderId="16" xfId="17" applyNumberFormat="1" applyFont="1" applyFill="1" applyBorder="1" applyAlignment="1">
      <alignment vertical="center" wrapText="1"/>
    </xf>
    <xf numFmtId="164" fontId="21" fillId="35" borderId="18" xfId="17" applyNumberFormat="1" applyFont="1" applyFill="1" applyBorder="1" applyAlignment="1">
      <alignment vertical="center" wrapText="1"/>
    </xf>
    <xf numFmtId="164" fontId="20" fillId="35" borderId="20" xfId="17" applyNumberFormat="1" applyFont="1" applyFill="1" applyBorder="1" applyAlignment="1">
      <alignment vertical="center" wrapText="1"/>
    </xf>
    <xf numFmtId="0" fontId="0" fillId="40" borderId="26" xfId="0" applyFill="1" applyBorder="1"/>
    <xf numFmtId="0" fontId="0" fillId="40" borderId="0" xfId="0" applyFill="1" applyBorder="1"/>
    <xf numFmtId="0" fontId="0" fillId="40" borderId="27" xfId="0" applyFill="1" applyBorder="1" applyAlignment="1">
      <alignment horizontal="center"/>
    </xf>
    <xf numFmtId="0" fontId="0" fillId="41" borderId="26" xfId="0" applyFill="1" applyBorder="1"/>
    <xf numFmtId="0" fontId="0" fillId="41" borderId="0" xfId="0" applyFill="1" applyBorder="1"/>
    <xf numFmtId="0" fontId="0" fillId="41" borderId="27" xfId="0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38" borderId="22" xfId="0" applyFill="1" applyBorder="1"/>
    <xf numFmtId="0" fontId="0" fillId="38" borderId="23" xfId="0" applyFill="1" applyBorder="1"/>
    <xf numFmtId="0" fontId="0" fillId="38" borderId="24" xfId="0" applyFill="1" applyBorder="1" applyAlignment="1">
      <alignment horizontal="center"/>
    </xf>
    <xf numFmtId="0" fontId="0" fillId="38" borderId="25" xfId="0" applyFill="1" applyBorder="1" applyAlignment="1">
      <alignment horizontal="center"/>
    </xf>
    <xf numFmtId="0" fontId="0" fillId="38" borderId="26" xfId="0" applyFill="1" applyBorder="1"/>
    <xf numFmtId="0" fontId="0" fillId="38" borderId="0" xfId="0" applyFill="1" applyBorder="1"/>
    <xf numFmtId="0" fontId="0" fillId="38" borderId="27" xfId="0" applyFill="1" applyBorder="1" applyAlignment="1">
      <alignment horizontal="center"/>
    </xf>
    <xf numFmtId="0" fontId="0" fillId="37" borderId="26" xfId="0" applyFill="1" applyBorder="1"/>
    <xf numFmtId="0" fontId="0" fillId="37" borderId="0" xfId="0" applyFill="1" applyBorder="1"/>
    <xf numFmtId="0" fontId="0" fillId="37" borderId="27" xfId="0" applyFill="1" applyBorder="1" applyAlignment="1">
      <alignment horizontal="center"/>
    </xf>
    <xf numFmtId="0" fontId="0" fillId="37" borderId="28" xfId="0" applyFill="1" applyBorder="1"/>
    <xf numFmtId="0" fontId="0" fillId="37" borderId="29" xfId="0" applyFill="1" applyBorder="1"/>
    <xf numFmtId="0" fontId="0" fillId="37" borderId="30" xfId="0" applyFill="1" applyBorder="1" applyAlignment="1">
      <alignment horizontal="center"/>
    </xf>
    <xf numFmtId="0" fontId="0" fillId="37" borderId="31" xfId="0" applyFill="1" applyBorder="1" applyAlignment="1">
      <alignment horizontal="center"/>
    </xf>
    <xf numFmtId="0" fontId="0" fillId="33" borderId="26" xfId="0" applyFill="1" applyBorder="1"/>
    <xf numFmtId="0" fontId="0" fillId="33" borderId="0" xfId="0" applyFill="1" applyBorder="1"/>
    <xf numFmtId="0" fontId="0" fillId="33" borderId="27" xfId="0" applyFill="1" applyBorder="1" applyAlignment="1">
      <alignment horizontal="center"/>
    </xf>
    <xf numFmtId="0" fontId="0" fillId="36" borderId="22" xfId="0" applyFill="1" applyBorder="1"/>
    <xf numFmtId="0" fontId="0" fillId="36" borderId="23" xfId="0" applyFill="1" applyBorder="1"/>
    <xf numFmtId="0" fontId="0" fillId="36" borderId="24" xfId="0" applyFill="1" applyBorder="1" applyAlignment="1">
      <alignment horizontal="center"/>
    </xf>
    <xf numFmtId="0" fontId="0" fillId="36" borderId="25" xfId="0" applyFill="1" applyBorder="1" applyAlignment="1">
      <alignment horizontal="center"/>
    </xf>
    <xf numFmtId="0" fontId="0" fillId="36" borderId="26" xfId="0" applyFill="1" applyBorder="1"/>
    <xf numFmtId="0" fontId="0" fillId="36" borderId="0" xfId="0" applyFill="1" applyBorder="1"/>
    <xf numFmtId="0" fontId="0" fillId="36" borderId="10" xfId="0" applyFill="1" applyBorder="1" applyAlignment="1">
      <alignment horizontal="center"/>
    </xf>
    <xf numFmtId="0" fontId="0" fillId="36" borderId="27" xfId="0" applyFill="1" applyBorder="1" applyAlignment="1">
      <alignment horizontal="center"/>
    </xf>
    <xf numFmtId="0" fontId="0" fillId="36" borderId="28" xfId="0" applyFill="1" applyBorder="1"/>
    <xf numFmtId="0" fontId="0" fillId="36" borderId="29" xfId="0" applyFill="1" applyBorder="1"/>
    <xf numFmtId="0" fontId="0" fillId="36" borderId="30" xfId="0" applyFill="1" applyBorder="1" applyAlignment="1">
      <alignment horizontal="center"/>
    </xf>
    <xf numFmtId="0" fontId="0" fillId="36" borderId="31" xfId="0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22" fillId="42" borderId="10" xfId="0" applyFont="1" applyFill="1" applyBorder="1" applyAlignment="1">
      <alignment horizontal="center"/>
    </xf>
    <xf numFmtId="0" fontId="0" fillId="39" borderId="22" xfId="0" applyFill="1" applyBorder="1"/>
    <xf numFmtId="0" fontId="0" fillId="39" borderId="23" xfId="0" applyFill="1" applyBorder="1"/>
    <xf numFmtId="0" fontId="0" fillId="39" borderId="24" xfId="0" applyFill="1" applyBorder="1" applyAlignment="1">
      <alignment horizontal="center"/>
    </xf>
    <xf numFmtId="0" fontId="0" fillId="39" borderId="25" xfId="0" applyFill="1" applyBorder="1" applyAlignment="1">
      <alignment horizontal="center"/>
    </xf>
    <xf numFmtId="0" fontId="0" fillId="39" borderId="26" xfId="0" applyFill="1" applyBorder="1"/>
    <xf numFmtId="0" fontId="0" fillId="39" borderId="0" xfId="0" applyFill="1" applyBorder="1"/>
    <xf numFmtId="0" fontId="0" fillId="39" borderId="27" xfId="0" applyFill="1" applyBorder="1" applyAlignment="1">
      <alignment horizontal="center"/>
    </xf>
    <xf numFmtId="0" fontId="22" fillId="42" borderId="26" xfId="0" applyFont="1" applyFill="1" applyBorder="1"/>
    <xf numFmtId="0" fontId="22" fillId="42" borderId="0" xfId="0" applyFont="1" applyFill="1" applyBorder="1"/>
    <xf numFmtId="0" fontId="22" fillId="42" borderId="27" xfId="0" applyFont="1" applyFill="1" applyBorder="1" applyAlignment="1">
      <alignment horizontal="center"/>
    </xf>
    <xf numFmtId="0" fontId="22" fillId="42" borderId="28" xfId="0" applyFont="1" applyFill="1" applyBorder="1"/>
    <xf numFmtId="0" fontId="22" fillId="42" borderId="29" xfId="0" applyFont="1" applyFill="1" applyBorder="1"/>
    <xf numFmtId="0" fontId="22" fillId="42" borderId="30" xfId="0" applyFont="1" applyFill="1" applyBorder="1" applyAlignment="1">
      <alignment horizontal="center"/>
    </xf>
    <xf numFmtId="0" fontId="22" fillId="42" borderId="31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left"/>
    </xf>
    <xf numFmtId="0" fontId="16" fillId="38" borderId="24" xfId="0" applyFont="1" applyFill="1" applyBorder="1" applyAlignment="1">
      <alignment horizontal="left"/>
    </xf>
    <xf numFmtId="0" fontId="16" fillId="36" borderId="24" xfId="0" applyFont="1" applyFill="1" applyBorder="1" applyAlignment="1">
      <alignment horizontal="left"/>
    </xf>
    <xf numFmtId="0" fontId="16" fillId="39" borderId="24" xfId="0" applyFont="1" applyFill="1" applyBorder="1" applyAlignment="1">
      <alignment horizontal="left"/>
    </xf>
    <xf numFmtId="0" fontId="16" fillId="0" borderId="24" xfId="0" applyFont="1" applyFill="1" applyBorder="1" applyAlignment="1">
      <alignment horizontal="left"/>
    </xf>
    <xf numFmtId="0" fontId="23" fillId="0" borderId="30" xfId="0" applyFont="1" applyFill="1" applyBorder="1" applyAlignment="1">
      <alignment horizontal="center"/>
    </xf>
    <xf numFmtId="0" fontId="23" fillId="0" borderId="28" xfId="0" applyFont="1" applyFill="1" applyBorder="1"/>
    <xf numFmtId="0" fontId="23" fillId="0" borderId="29" xfId="0" applyFont="1" applyFill="1" applyBorder="1"/>
    <xf numFmtId="0" fontId="23" fillId="0" borderId="31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3" borderId="10" xfId="0" applyFont="1" applyFill="1" applyBorder="1" applyAlignment="1">
      <alignment horizontal="center"/>
    </xf>
    <xf numFmtId="0" fontId="22" fillId="43" borderId="10" xfId="0" applyFont="1" applyFill="1" applyBorder="1" applyAlignment="1">
      <alignment horizontal="center"/>
    </xf>
    <xf numFmtId="0" fontId="0" fillId="44" borderId="10" xfId="0" applyFill="1" applyBorder="1" applyAlignment="1">
      <alignment horizontal="center"/>
    </xf>
    <xf numFmtId="164" fontId="16" fillId="43" borderId="21" xfId="17" applyNumberFormat="1" applyFont="1" applyFill="1" applyBorder="1" applyAlignment="1">
      <alignment horizontal="center" vertical="center" wrapText="1"/>
    </xf>
    <xf numFmtId="164" fontId="16" fillId="43" borderId="20" xfId="17" applyNumberFormat="1" applyFont="1" applyFill="1" applyBorder="1" applyAlignment="1">
      <alignment horizontal="center" vertical="center" wrapText="1"/>
    </xf>
    <xf numFmtId="164" fontId="16" fillId="0" borderId="0" xfId="17" applyNumberFormat="1" applyFont="1" applyFill="1" applyBorder="1" applyAlignment="1">
      <alignment horizontal="center" vertical="center" wrapText="1"/>
    </xf>
    <xf numFmtId="164" fontId="20" fillId="35" borderId="17" xfId="17" applyNumberFormat="1" applyFont="1" applyFill="1" applyBorder="1" applyAlignment="1">
      <alignment vertical="center" wrapText="1"/>
    </xf>
    <xf numFmtId="164" fontId="20" fillId="35" borderId="11" xfId="17" applyNumberFormat="1" applyFont="1" applyFill="1" applyBorder="1" applyAlignment="1">
      <alignment vertical="center" wrapText="1"/>
    </xf>
    <xf numFmtId="164" fontId="20" fillId="35" borderId="20" xfId="17" applyNumberFormat="1" applyFont="1" applyFill="1" applyBorder="1" applyAlignment="1">
      <alignment horizontal="center" vertical="center" wrapText="1"/>
    </xf>
    <xf numFmtId="164" fontId="20" fillId="35" borderId="13" xfId="17" applyNumberFormat="1" applyFont="1" applyFill="1" applyBorder="1" applyAlignment="1">
      <alignment vertical="center" wrapText="1"/>
    </xf>
    <xf numFmtId="164" fontId="19" fillId="35" borderId="14" xfId="17" applyNumberFormat="1" applyFont="1" applyFill="1" applyBorder="1" applyAlignment="1">
      <alignment vertical="center" wrapText="1"/>
    </xf>
    <xf numFmtId="164" fontId="20" fillId="35" borderId="14" xfId="17" applyNumberFormat="1" applyFont="1" applyFill="1" applyBorder="1" applyAlignment="1">
      <alignment vertical="center" wrapText="1"/>
    </xf>
    <xf numFmtId="164" fontId="20" fillId="35" borderId="32" xfId="17" applyNumberFormat="1" applyFont="1" applyFill="1" applyBorder="1" applyAlignment="1">
      <alignment vertical="center" wrapText="1"/>
    </xf>
    <xf numFmtId="164" fontId="20" fillId="35" borderId="16" xfId="17" applyNumberFormat="1" applyFont="1" applyFill="1" applyBorder="1" applyAlignment="1">
      <alignment vertical="center" wrapText="1"/>
    </xf>
    <xf numFmtId="164" fontId="20" fillId="35" borderId="10" xfId="17" applyNumberFormat="1" applyFont="1" applyFill="1" applyBorder="1" applyAlignment="1">
      <alignment vertical="center" wrapText="1"/>
    </xf>
    <xf numFmtId="164" fontId="24" fillId="35" borderId="10" xfId="17" applyNumberFormat="1" applyFont="1" applyFill="1" applyBorder="1" applyAlignment="1">
      <alignment horizontal="center" vertical="center" wrapText="1"/>
    </xf>
    <xf numFmtId="0" fontId="16" fillId="40" borderId="10" xfId="0" applyFont="1" applyFill="1" applyBorder="1" applyAlignment="1">
      <alignment horizontal="left" vertical="center"/>
    </xf>
    <xf numFmtId="0" fontId="16" fillId="41" borderId="10" xfId="0" applyFont="1" applyFill="1" applyBorder="1" applyAlignment="1">
      <alignment horizontal="left" vertical="center"/>
    </xf>
    <xf numFmtId="165" fontId="26" fillId="40" borderId="10" xfId="0" applyNumberFormat="1" applyFont="1" applyFill="1" applyBorder="1" applyAlignment="1">
      <alignment horizontal="center" vertical="center"/>
    </xf>
    <xf numFmtId="165" fontId="26" fillId="41" borderId="10" xfId="0" applyNumberFormat="1" applyFont="1" applyFill="1" applyBorder="1" applyAlignment="1">
      <alignment horizontal="center" vertical="center"/>
    </xf>
    <xf numFmtId="165" fontId="26" fillId="33" borderId="10" xfId="0" applyNumberFormat="1" applyFont="1" applyFill="1" applyBorder="1" applyAlignment="1">
      <alignment horizontal="center" vertical="center"/>
    </xf>
    <xf numFmtId="166" fontId="26" fillId="40" borderId="10" xfId="0" applyNumberFormat="1" applyFont="1" applyFill="1" applyBorder="1" applyAlignment="1">
      <alignment horizontal="center" vertical="center"/>
    </xf>
    <xf numFmtId="166" fontId="26" fillId="41" borderId="10" xfId="0" applyNumberFormat="1" applyFont="1" applyFill="1" applyBorder="1" applyAlignment="1">
      <alignment horizontal="center" vertical="center"/>
    </xf>
    <xf numFmtId="166" fontId="26" fillId="33" borderId="10" xfId="0" applyNumberFormat="1" applyFont="1" applyFill="1" applyBorder="1" applyAlignment="1">
      <alignment horizontal="center" vertical="center"/>
    </xf>
    <xf numFmtId="164" fontId="16" fillId="43" borderId="10" xfId="17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16" fillId="0" borderId="1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66" fontId="16" fillId="0" borderId="10" xfId="0" applyNumberFormat="1" applyFont="1" applyBorder="1" applyAlignment="1">
      <alignment horizontal="center" vertical="center"/>
    </xf>
    <xf numFmtId="166" fontId="0" fillId="0" borderId="10" xfId="0" applyNumberFormat="1" applyFont="1" applyBorder="1" applyAlignment="1">
      <alignment horizontal="center" vertical="center"/>
    </xf>
    <xf numFmtId="166" fontId="26" fillId="0" borderId="10" xfId="0" applyNumberFormat="1" applyFont="1" applyBorder="1" applyAlignment="1">
      <alignment horizontal="center" vertical="center"/>
    </xf>
    <xf numFmtId="9" fontId="26" fillId="0" borderId="10" xfId="43" applyFont="1" applyBorder="1" applyAlignment="1">
      <alignment horizontal="center" vertical="center"/>
    </xf>
    <xf numFmtId="165" fontId="26" fillId="0" borderId="10" xfId="0" applyNumberFormat="1" applyFont="1" applyBorder="1" applyAlignment="1">
      <alignment horizontal="center" vertical="center"/>
    </xf>
    <xf numFmtId="0" fontId="16" fillId="44" borderId="10" xfId="0" applyFont="1" applyFill="1" applyBorder="1" applyAlignment="1">
      <alignment horizontal="left" vertical="center"/>
    </xf>
    <xf numFmtId="0" fontId="16" fillId="44" borderId="10" xfId="0" applyFont="1" applyFill="1" applyBorder="1" applyAlignment="1">
      <alignment horizontal="center" vertical="center"/>
    </xf>
    <xf numFmtId="166" fontId="16" fillId="44" borderId="10" xfId="0" applyNumberFormat="1" applyFont="1" applyFill="1" applyBorder="1" applyAlignment="1">
      <alignment horizontal="center" vertical="center"/>
    </xf>
    <xf numFmtId="166" fontId="0" fillId="44" borderId="10" xfId="0" applyNumberFormat="1" applyFont="1" applyFill="1" applyBorder="1" applyAlignment="1">
      <alignment horizontal="center" vertical="center"/>
    </xf>
    <xf numFmtId="166" fontId="26" fillId="44" borderId="10" xfId="0" applyNumberFormat="1" applyFont="1" applyFill="1" applyBorder="1" applyAlignment="1">
      <alignment horizontal="center" vertical="center"/>
    </xf>
    <xf numFmtId="9" fontId="26" fillId="44" borderId="10" xfId="43" applyFont="1" applyFill="1" applyBorder="1" applyAlignment="1">
      <alignment horizontal="center" vertical="center"/>
    </xf>
    <xf numFmtId="165" fontId="26" fillId="44" borderId="10" xfId="0" applyNumberFormat="1" applyFont="1" applyFill="1" applyBorder="1" applyAlignment="1">
      <alignment horizontal="center" vertical="center"/>
    </xf>
    <xf numFmtId="0" fontId="16" fillId="40" borderId="10" xfId="0" applyFont="1" applyFill="1" applyBorder="1" applyAlignment="1">
      <alignment horizontal="center" vertical="center"/>
    </xf>
    <xf numFmtId="166" fontId="16" fillId="40" borderId="10" xfId="0" applyNumberFormat="1" applyFont="1" applyFill="1" applyBorder="1" applyAlignment="1">
      <alignment horizontal="center" vertical="center"/>
    </xf>
    <xf numFmtId="166" fontId="0" fillId="40" borderId="10" xfId="0" applyNumberFormat="1" applyFont="1" applyFill="1" applyBorder="1" applyAlignment="1">
      <alignment horizontal="center" vertical="center"/>
    </xf>
    <xf numFmtId="9" fontId="26" fillId="40" borderId="10" xfId="43" applyFont="1" applyFill="1" applyBorder="1" applyAlignment="1">
      <alignment horizontal="center" vertical="center"/>
    </xf>
    <xf numFmtId="0" fontId="16" fillId="41" borderId="10" xfId="0" applyFont="1" applyFill="1" applyBorder="1" applyAlignment="1">
      <alignment horizontal="center" vertical="center"/>
    </xf>
    <xf numFmtId="166" fontId="16" fillId="41" borderId="10" xfId="0" applyNumberFormat="1" applyFont="1" applyFill="1" applyBorder="1" applyAlignment="1">
      <alignment horizontal="center" vertical="center"/>
    </xf>
    <xf numFmtId="166" fontId="0" fillId="41" borderId="10" xfId="0" applyNumberFormat="1" applyFont="1" applyFill="1" applyBorder="1" applyAlignment="1">
      <alignment horizontal="center" vertical="center"/>
    </xf>
    <xf numFmtId="9" fontId="26" fillId="41" borderId="10" xfId="43" applyFont="1" applyFill="1" applyBorder="1" applyAlignment="1">
      <alignment horizontal="center" vertical="center"/>
    </xf>
    <xf numFmtId="0" fontId="16" fillId="45" borderId="10" xfId="0" applyFont="1" applyFill="1" applyBorder="1" applyAlignment="1">
      <alignment horizontal="left" vertical="center"/>
    </xf>
    <xf numFmtId="0" fontId="0" fillId="45" borderId="10" xfId="0" applyFill="1" applyBorder="1" applyAlignment="1">
      <alignment horizontal="center"/>
    </xf>
    <xf numFmtId="0" fontId="16" fillId="45" borderId="10" xfId="0" applyFont="1" applyFill="1" applyBorder="1" applyAlignment="1">
      <alignment horizontal="center" vertical="center"/>
    </xf>
    <xf numFmtId="166" fontId="16" fillId="45" borderId="10" xfId="0" applyNumberFormat="1" applyFont="1" applyFill="1" applyBorder="1" applyAlignment="1">
      <alignment horizontal="center" vertical="center"/>
    </xf>
    <xf numFmtId="166" fontId="0" fillId="45" borderId="10" xfId="0" applyNumberFormat="1" applyFont="1" applyFill="1" applyBorder="1" applyAlignment="1">
      <alignment horizontal="center" vertical="center"/>
    </xf>
    <xf numFmtId="166" fontId="26" fillId="45" borderId="10" xfId="0" applyNumberFormat="1" applyFont="1" applyFill="1" applyBorder="1" applyAlignment="1">
      <alignment horizontal="center" vertical="center"/>
    </xf>
    <xf numFmtId="9" fontId="26" fillId="45" borderId="10" xfId="43" applyFont="1" applyFill="1" applyBorder="1" applyAlignment="1">
      <alignment horizontal="center" vertical="center"/>
    </xf>
    <xf numFmtId="165" fontId="26" fillId="45" borderId="10" xfId="0" applyNumberFormat="1" applyFont="1" applyFill="1" applyBorder="1" applyAlignment="1">
      <alignment horizontal="center" vertical="center"/>
    </xf>
    <xf numFmtId="0" fontId="16" fillId="38" borderId="10" xfId="0" applyFont="1" applyFill="1" applyBorder="1" applyAlignment="1">
      <alignment horizontal="left" vertical="center"/>
    </xf>
    <xf numFmtId="0" fontId="16" fillId="38" borderId="10" xfId="0" applyFont="1" applyFill="1" applyBorder="1" applyAlignment="1">
      <alignment horizontal="center" vertical="center"/>
    </xf>
    <xf numFmtId="166" fontId="16" fillId="38" borderId="10" xfId="0" applyNumberFormat="1" applyFont="1" applyFill="1" applyBorder="1" applyAlignment="1">
      <alignment horizontal="center" vertical="center"/>
    </xf>
    <xf numFmtId="166" fontId="0" fillId="38" borderId="10" xfId="0" applyNumberFormat="1" applyFont="1" applyFill="1" applyBorder="1" applyAlignment="1">
      <alignment horizontal="center" vertical="center"/>
    </xf>
    <xf numFmtId="166" fontId="26" fillId="38" borderId="10" xfId="0" applyNumberFormat="1" applyFont="1" applyFill="1" applyBorder="1" applyAlignment="1">
      <alignment horizontal="center" vertical="center"/>
    </xf>
    <xf numFmtId="9" fontId="26" fillId="38" borderId="10" xfId="43" applyFont="1" applyFill="1" applyBorder="1" applyAlignment="1">
      <alignment horizontal="center" vertical="center"/>
    </xf>
    <xf numFmtId="165" fontId="26" fillId="38" borderId="10" xfId="0" applyNumberFormat="1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166" fontId="16" fillId="33" borderId="10" xfId="0" applyNumberFormat="1" applyFont="1" applyFill="1" applyBorder="1" applyAlignment="1">
      <alignment horizontal="center" vertical="center"/>
    </xf>
    <xf numFmtId="166" fontId="0" fillId="33" borderId="10" xfId="0" applyNumberFormat="1" applyFont="1" applyFill="1" applyBorder="1" applyAlignment="1">
      <alignment horizontal="center" vertical="center"/>
    </xf>
    <xf numFmtId="9" fontId="26" fillId="33" borderId="10" xfId="43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left" vertical="center"/>
    </xf>
    <xf numFmtId="0" fontId="16" fillId="37" borderId="10" xfId="0" applyFont="1" applyFill="1" applyBorder="1" applyAlignment="1">
      <alignment horizontal="center" vertical="center"/>
    </xf>
    <xf numFmtId="166" fontId="16" fillId="37" borderId="10" xfId="0" applyNumberFormat="1" applyFont="1" applyFill="1" applyBorder="1" applyAlignment="1">
      <alignment horizontal="center" vertical="center"/>
    </xf>
    <xf numFmtId="166" fontId="0" fillId="37" borderId="10" xfId="0" applyNumberFormat="1" applyFont="1" applyFill="1" applyBorder="1" applyAlignment="1">
      <alignment horizontal="center" vertical="center"/>
    </xf>
    <xf numFmtId="166" fontId="26" fillId="37" borderId="10" xfId="0" applyNumberFormat="1" applyFont="1" applyFill="1" applyBorder="1" applyAlignment="1">
      <alignment horizontal="center" vertical="center"/>
    </xf>
    <xf numFmtId="9" fontId="26" fillId="37" borderId="10" xfId="43" applyFont="1" applyFill="1" applyBorder="1" applyAlignment="1">
      <alignment horizontal="center" vertical="center"/>
    </xf>
    <xf numFmtId="165" fontId="26" fillId="37" borderId="10" xfId="0" applyNumberFormat="1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left" vertical="center"/>
    </xf>
    <xf numFmtId="0" fontId="16" fillId="36" borderId="10" xfId="0" applyFont="1" applyFill="1" applyBorder="1" applyAlignment="1">
      <alignment horizontal="center" vertical="center"/>
    </xf>
    <xf numFmtId="166" fontId="16" fillId="36" borderId="10" xfId="0" applyNumberFormat="1" applyFont="1" applyFill="1" applyBorder="1" applyAlignment="1">
      <alignment horizontal="center" vertical="center"/>
    </xf>
    <xf numFmtId="166" fontId="0" fillId="36" borderId="10" xfId="0" applyNumberFormat="1" applyFont="1" applyFill="1" applyBorder="1" applyAlignment="1">
      <alignment horizontal="center" vertical="center"/>
    </xf>
    <xf numFmtId="166" fontId="26" fillId="36" borderId="10" xfId="0" applyNumberFormat="1" applyFont="1" applyFill="1" applyBorder="1" applyAlignment="1">
      <alignment horizontal="center" vertical="center"/>
    </xf>
    <xf numFmtId="9" fontId="26" fillId="36" borderId="10" xfId="43" applyFont="1" applyFill="1" applyBorder="1" applyAlignment="1">
      <alignment horizontal="center" vertical="center"/>
    </xf>
    <xf numFmtId="165" fontId="26" fillId="36" borderId="10" xfId="0" applyNumberFormat="1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left" vertical="center"/>
    </xf>
    <xf numFmtId="0" fontId="16" fillId="39" borderId="10" xfId="0" applyFont="1" applyFill="1" applyBorder="1" applyAlignment="1">
      <alignment horizontal="center" vertical="center"/>
    </xf>
    <xf numFmtId="166" fontId="16" fillId="39" borderId="10" xfId="0" applyNumberFormat="1" applyFont="1" applyFill="1" applyBorder="1" applyAlignment="1">
      <alignment horizontal="center" vertical="center"/>
    </xf>
    <xf numFmtId="166" fontId="0" fillId="39" borderId="10" xfId="0" applyNumberFormat="1" applyFont="1" applyFill="1" applyBorder="1" applyAlignment="1">
      <alignment horizontal="center" vertical="center"/>
    </xf>
    <xf numFmtId="166" fontId="26" fillId="39" borderId="10" xfId="0" applyNumberFormat="1" applyFont="1" applyFill="1" applyBorder="1" applyAlignment="1">
      <alignment horizontal="center" vertical="center"/>
    </xf>
    <xf numFmtId="9" fontId="26" fillId="39" borderId="10" xfId="43" applyFont="1" applyFill="1" applyBorder="1" applyAlignment="1">
      <alignment horizontal="center" vertical="center"/>
    </xf>
    <xf numFmtId="165" fontId="26" fillId="39" borderId="10" xfId="0" applyNumberFormat="1" applyFont="1" applyFill="1" applyBorder="1" applyAlignment="1">
      <alignment horizontal="center" vertical="center"/>
    </xf>
    <xf numFmtId="0" fontId="23" fillId="42" borderId="10" xfId="0" applyFont="1" applyFill="1" applyBorder="1" applyAlignment="1">
      <alignment horizontal="left" vertical="center"/>
    </xf>
    <xf numFmtId="0" fontId="23" fillId="42" borderId="10" xfId="0" applyFont="1" applyFill="1" applyBorder="1" applyAlignment="1">
      <alignment horizontal="center" vertical="center"/>
    </xf>
    <xf numFmtId="166" fontId="23" fillId="42" borderId="10" xfId="0" applyNumberFormat="1" applyFont="1" applyFill="1" applyBorder="1" applyAlignment="1">
      <alignment horizontal="center" vertical="center"/>
    </xf>
    <xf numFmtId="166" fontId="22" fillId="42" borderId="10" xfId="0" applyNumberFormat="1" applyFont="1" applyFill="1" applyBorder="1" applyAlignment="1">
      <alignment horizontal="center" vertical="center"/>
    </xf>
    <xf numFmtId="166" fontId="27" fillId="42" borderId="10" xfId="0" applyNumberFormat="1" applyFont="1" applyFill="1" applyBorder="1" applyAlignment="1">
      <alignment horizontal="center" vertical="center"/>
    </xf>
    <xf numFmtId="9" fontId="27" fillId="42" borderId="10" xfId="43" applyFont="1" applyFill="1" applyBorder="1" applyAlignment="1">
      <alignment horizontal="center" vertical="center"/>
    </xf>
    <xf numFmtId="165" fontId="27" fillId="42" borderId="10" xfId="0" applyNumberFormat="1" applyFont="1" applyFill="1" applyBorder="1" applyAlignment="1">
      <alignment horizontal="center" vertical="center"/>
    </xf>
    <xf numFmtId="164" fontId="20" fillId="35" borderId="10" xfId="17" applyNumberFormat="1" applyFont="1" applyFill="1" applyBorder="1" applyAlignment="1">
      <alignment horizontal="center" vertical="center" wrapText="1"/>
    </xf>
    <xf numFmtId="164" fontId="25" fillId="35" borderId="10" xfId="17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/>
    </xf>
    <xf numFmtId="166" fontId="28" fillId="0" borderId="10" xfId="0" applyNumberFormat="1" applyFont="1" applyFill="1" applyBorder="1" applyAlignment="1">
      <alignment horizontal="center" vertical="center"/>
    </xf>
    <xf numFmtId="9" fontId="28" fillId="0" borderId="10" xfId="43" applyFont="1" applyFill="1" applyBorder="1" applyAlignment="1">
      <alignment horizontal="center" vertical="center"/>
    </xf>
    <xf numFmtId="165" fontId="28" fillId="0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44" borderId="10" xfId="0" applyFill="1" applyBorder="1" applyAlignment="1">
      <alignment horizontal="center" vertical="center" wrapText="1"/>
    </xf>
    <xf numFmtId="0" fontId="0" fillId="40" borderId="10" xfId="0" applyFill="1" applyBorder="1" applyAlignment="1">
      <alignment horizontal="center" vertical="center" wrapText="1"/>
    </xf>
    <xf numFmtId="0" fontId="0" fillId="41" borderId="10" xfId="0" applyFill="1" applyBorder="1" applyAlignment="1">
      <alignment horizontal="center" vertical="center" wrapText="1"/>
    </xf>
    <xf numFmtId="0" fontId="0" fillId="45" borderId="10" xfId="0" applyFill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/>
    </xf>
    <xf numFmtId="0" fontId="22" fillId="42" borderId="10" xfId="0" applyFont="1" applyFill="1" applyBorder="1" applyAlignment="1">
      <alignment horizontal="center" vertical="center" wrapText="1"/>
    </xf>
  </cellXfs>
  <cellStyles count="44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10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  <cellStyle name="Százalék" xfId="4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G11" sqref="G11"/>
    </sheetView>
  </sheetViews>
  <sheetFormatPr defaultRowHeight="15" x14ac:dyDescent="0.25"/>
  <cols>
    <col min="1" max="1" width="6" style="97" customWidth="1"/>
    <col min="2" max="2" width="22.42578125" style="14" bestFit="1" customWidth="1"/>
    <col min="3" max="3" width="16.28515625" style="14" customWidth="1"/>
    <col min="4" max="4" width="9.140625" style="14"/>
    <col min="6" max="6" width="18.140625" bestFit="1" customWidth="1"/>
    <col min="7" max="8" width="18.42578125" customWidth="1"/>
  </cols>
  <sheetData>
    <row r="1" spans="1:8" s="95" customFormat="1" ht="45" x14ac:dyDescent="0.25">
      <c r="A1" s="96"/>
      <c r="B1" s="102" t="s">
        <v>39</v>
      </c>
      <c r="C1" s="103" t="s">
        <v>66</v>
      </c>
      <c r="D1" s="104"/>
      <c r="F1" s="124"/>
      <c r="G1" s="123" t="s">
        <v>90</v>
      </c>
      <c r="H1" s="123" t="s">
        <v>89</v>
      </c>
    </row>
    <row r="2" spans="1:8" ht="30" x14ac:dyDescent="0.25">
      <c r="A2" s="101">
        <v>1</v>
      </c>
      <c r="B2" s="125" t="s">
        <v>15</v>
      </c>
      <c r="C2" s="99">
        <v>139</v>
      </c>
      <c r="D2" s="98"/>
      <c r="F2" s="123" t="s">
        <v>91</v>
      </c>
      <c r="G2" s="128">
        <v>29</v>
      </c>
      <c r="H2" s="128">
        <v>20</v>
      </c>
    </row>
    <row r="3" spans="1:8" ht="30" x14ac:dyDescent="0.25">
      <c r="A3" s="101">
        <v>2</v>
      </c>
      <c r="B3" s="126" t="s">
        <v>40</v>
      </c>
      <c r="C3" s="99">
        <v>96</v>
      </c>
      <c r="D3" s="98"/>
      <c r="F3" s="123" t="s">
        <v>92</v>
      </c>
      <c r="G3" s="128">
        <v>19</v>
      </c>
      <c r="H3" s="128">
        <v>6</v>
      </c>
    </row>
    <row r="4" spans="1:8" x14ac:dyDescent="0.25">
      <c r="A4" s="101">
        <v>3</v>
      </c>
      <c r="B4" s="126" t="s">
        <v>41</v>
      </c>
      <c r="C4" s="99">
        <v>95</v>
      </c>
      <c r="D4" s="98"/>
    </row>
    <row r="5" spans="1:8" x14ac:dyDescent="0.25">
      <c r="A5" s="101">
        <v>4</v>
      </c>
      <c r="B5" s="126" t="s">
        <v>42</v>
      </c>
      <c r="C5" s="99">
        <v>86</v>
      </c>
      <c r="D5" s="98"/>
    </row>
    <row r="6" spans="1:8" x14ac:dyDescent="0.25">
      <c r="A6" s="101">
        <v>5</v>
      </c>
      <c r="B6" s="125" t="s">
        <v>14</v>
      </c>
      <c r="C6" s="99">
        <v>79</v>
      </c>
      <c r="D6" s="98"/>
    </row>
    <row r="7" spans="1:8" x14ac:dyDescent="0.25">
      <c r="A7" s="101">
        <v>6</v>
      </c>
      <c r="B7" s="125" t="s">
        <v>24</v>
      </c>
      <c r="C7" s="99">
        <v>54</v>
      </c>
      <c r="D7" s="98"/>
    </row>
    <row r="8" spans="1:8" x14ac:dyDescent="0.25">
      <c r="A8" s="101">
        <v>7</v>
      </c>
      <c r="B8" s="125" t="s">
        <v>9</v>
      </c>
      <c r="C8" s="99">
        <v>44</v>
      </c>
      <c r="D8" s="98"/>
    </row>
    <row r="9" spans="1:8" x14ac:dyDescent="0.25">
      <c r="A9" s="101">
        <v>8</v>
      </c>
      <c r="B9" s="126" t="s">
        <v>43</v>
      </c>
      <c r="C9" s="99">
        <v>34</v>
      </c>
      <c r="D9" s="98"/>
    </row>
    <row r="10" spans="1:8" x14ac:dyDescent="0.25">
      <c r="A10" s="101">
        <v>9</v>
      </c>
      <c r="B10" s="127" t="s">
        <v>16</v>
      </c>
      <c r="C10" s="100">
        <v>26</v>
      </c>
      <c r="D10" s="94"/>
    </row>
    <row r="11" spans="1:8" x14ac:dyDescent="0.25">
      <c r="A11" s="101">
        <v>10</v>
      </c>
      <c r="B11" s="125" t="s">
        <v>1</v>
      </c>
      <c r="C11" s="99">
        <v>24</v>
      </c>
      <c r="D11" s="98"/>
    </row>
    <row r="12" spans="1:8" x14ac:dyDescent="0.25">
      <c r="A12" s="101">
        <v>11</v>
      </c>
      <c r="B12" s="125" t="s">
        <v>18</v>
      </c>
      <c r="C12" s="99">
        <v>24</v>
      </c>
    </row>
    <row r="13" spans="1:8" x14ac:dyDescent="0.25">
      <c r="A13" s="101">
        <v>12</v>
      </c>
      <c r="B13" s="125" t="s">
        <v>2</v>
      </c>
      <c r="C13" s="99">
        <v>22</v>
      </c>
    </row>
    <row r="14" spans="1:8" x14ac:dyDescent="0.25">
      <c r="A14" s="101">
        <v>13</v>
      </c>
      <c r="B14" s="125" t="s">
        <v>20</v>
      </c>
      <c r="C14" s="99">
        <v>21</v>
      </c>
    </row>
    <row r="15" spans="1:8" x14ac:dyDescent="0.25">
      <c r="A15" s="101">
        <v>14</v>
      </c>
      <c r="B15" s="125" t="s">
        <v>0</v>
      </c>
      <c r="C15" s="99">
        <v>20</v>
      </c>
    </row>
    <row r="16" spans="1:8" x14ac:dyDescent="0.25">
      <c r="A16" s="101">
        <v>15</v>
      </c>
      <c r="B16" s="125" t="s">
        <v>17</v>
      </c>
      <c r="C16" s="99">
        <v>14</v>
      </c>
    </row>
    <row r="17" spans="1:3" x14ac:dyDescent="0.25">
      <c r="A17" s="101">
        <v>16</v>
      </c>
      <c r="B17" s="125" t="s">
        <v>7</v>
      </c>
      <c r="C17" s="99">
        <v>10</v>
      </c>
    </row>
    <row r="18" spans="1:3" x14ac:dyDescent="0.25">
      <c r="A18" s="101">
        <v>17</v>
      </c>
      <c r="B18" s="125" t="s">
        <v>11</v>
      </c>
      <c r="C18" s="99">
        <v>10</v>
      </c>
    </row>
    <row r="19" spans="1:3" x14ac:dyDescent="0.25">
      <c r="A19" s="101">
        <v>18</v>
      </c>
      <c r="B19" s="126" t="s">
        <v>44</v>
      </c>
      <c r="C19" s="99">
        <v>9</v>
      </c>
    </row>
    <row r="20" spans="1:3" x14ac:dyDescent="0.25">
      <c r="A20" s="101">
        <v>19</v>
      </c>
      <c r="B20" s="125" t="s">
        <v>23</v>
      </c>
      <c r="C20" s="99">
        <v>8</v>
      </c>
    </row>
    <row r="21" spans="1:3" x14ac:dyDescent="0.25">
      <c r="A21" s="101">
        <v>20</v>
      </c>
      <c r="B21" s="126" t="s">
        <v>45</v>
      </c>
      <c r="C21" s="99">
        <v>8</v>
      </c>
    </row>
    <row r="22" spans="1:3" x14ac:dyDescent="0.25">
      <c r="A22" s="101">
        <v>21</v>
      </c>
      <c r="B22" s="125" t="s">
        <v>4</v>
      </c>
      <c r="C22" s="99">
        <v>8</v>
      </c>
    </row>
    <row r="23" spans="1:3" x14ac:dyDescent="0.25">
      <c r="A23" s="101">
        <v>22</v>
      </c>
      <c r="B23" s="127" t="s">
        <v>8</v>
      </c>
      <c r="C23" s="100">
        <v>7</v>
      </c>
    </row>
    <row r="24" spans="1:3" x14ac:dyDescent="0.25">
      <c r="A24" s="101">
        <v>23</v>
      </c>
      <c r="B24" s="125" t="s">
        <v>6</v>
      </c>
      <c r="C24" s="99">
        <v>5</v>
      </c>
    </row>
    <row r="25" spans="1:3" x14ac:dyDescent="0.25">
      <c r="A25" s="101">
        <v>24</v>
      </c>
      <c r="B25" s="125" t="s">
        <v>13</v>
      </c>
      <c r="C25" s="99">
        <v>5</v>
      </c>
    </row>
    <row r="26" spans="1:3" x14ac:dyDescent="0.25">
      <c r="A26" s="101">
        <v>25</v>
      </c>
      <c r="B26" s="127" t="s">
        <v>46</v>
      </c>
      <c r="C26" s="100">
        <v>4</v>
      </c>
    </row>
    <row r="27" spans="1:3" x14ac:dyDescent="0.25">
      <c r="A27" s="101">
        <v>26</v>
      </c>
      <c r="B27" s="125" t="s">
        <v>19</v>
      </c>
      <c r="C27" s="99">
        <v>2</v>
      </c>
    </row>
    <row r="28" spans="1:3" x14ac:dyDescent="0.25">
      <c r="A28" s="101">
        <v>27</v>
      </c>
      <c r="B28" s="125" t="s">
        <v>3</v>
      </c>
      <c r="C28" s="99">
        <v>2</v>
      </c>
    </row>
    <row r="29" spans="1:3" x14ac:dyDescent="0.25">
      <c r="A29" s="101">
        <v>28</v>
      </c>
      <c r="B29" s="125" t="s">
        <v>12</v>
      </c>
      <c r="C29" s="99">
        <v>1</v>
      </c>
    </row>
    <row r="30" spans="1:3" x14ac:dyDescent="0.25">
      <c r="A30" s="130"/>
      <c r="B30" s="129" t="s">
        <v>93</v>
      </c>
      <c r="C30" s="131">
        <f>SUM(C2:C29)</f>
        <v>857</v>
      </c>
    </row>
  </sheetData>
  <sortState ref="B4:C32">
    <sortCondition descending="1" ref="C4:C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A7" zoomScale="90" zoomScaleNormal="90" workbookViewId="0">
      <selection activeCell="N8" sqref="N8"/>
    </sheetView>
  </sheetViews>
  <sheetFormatPr defaultRowHeight="15" x14ac:dyDescent="0.25"/>
  <cols>
    <col min="1" max="1" width="24.28515625" bestFit="1" customWidth="1"/>
    <col min="2" max="11" width="0" hidden="1" customWidth="1"/>
    <col min="12" max="12" width="40.7109375" style="14" customWidth="1"/>
    <col min="13" max="13" width="13.5703125" customWidth="1"/>
    <col min="14" max="15" width="17.140625" style="14" customWidth="1"/>
    <col min="16" max="16" width="15" customWidth="1"/>
    <col min="17" max="17" width="16.140625" style="14" bestFit="1" customWidth="1"/>
    <col min="18" max="21" width="15" style="14" customWidth="1"/>
    <col min="22" max="22" width="15" bestFit="1" customWidth="1"/>
  </cols>
  <sheetData>
    <row r="1" spans="1:22" ht="87" customHeight="1" x14ac:dyDescent="0.25">
      <c r="A1" s="114" t="s">
        <v>47</v>
      </c>
      <c r="B1" s="114" t="s">
        <v>21</v>
      </c>
      <c r="C1" s="114" t="s">
        <v>22</v>
      </c>
      <c r="D1" s="114" t="s">
        <v>21</v>
      </c>
      <c r="E1" s="114" t="s">
        <v>22</v>
      </c>
      <c r="F1" s="114" t="s">
        <v>21</v>
      </c>
      <c r="G1" s="114" t="s">
        <v>22</v>
      </c>
      <c r="H1" s="114" t="s">
        <v>21</v>
      </c>
      <c r="I1" s="114" t="s">
        <v>22</v>
      </c>
      <c r="J1" s="114" t="s">
        <v>21</v>
      </c>
      <c r="K1" s="114" t="s">
        <v>22</v>
      </c>
      <c r="L1" s="114" t="s">
        <v>87</v>
      </c>
      <c r="M1" s="202" t="s">
        <v>85</v>
      </c>
      <c r="N1" s="202" t="s">
        <v>84</v>
      </c>
      <c r="O1" s="202" t="s">
        <v>88</v>
      </c>
      <c r="P1" s="203" t="s">
        <v>82</v>
      </c>
      <c r="Q1" s="203" t="s">
        <v>69</v>
      </c>
      <c r="R1" s="203" t="s">
        <v>77</v>
      </c>
      <c r="S1" s="203" t="s">
        <v>83</v>
      </c>
      <c r="T1" s="203" t="s">
        <v>70</v>
      </c>
      <c r="U1" s="203" t="s">
        <v>78</v>
      </c>
      <c r="V1" s="114" t="s">
        <v>79</v>
      </c>
    </row>
    <row r="2" spans="1:22" ht="45" x14ac:dyDescent="0.25">
      <c r="A2" s="132" t="s">
        <v>35</v>
      </c>
      <c r="B2" s="130">
        <v>2</v>
      </c>
      <c r="C2" s="130">
        <v>2</v>
      </c>
      <c r="D2" s="130">
        <v>1</v>
      </c>
      <c r="E2" s="130">
        <v>1</v>
      </c>
      <c r="F2" s="130">
        <v>0</v>
      </c>
      <c r="G2" s="130">
        <v>0</v>
      </c>
      <c r="H2" s="130">
        <v>0</v>
      </c>
      <c r="I2" s="130">
        <v>0</v>
      </c>
      <c r="J2" s="130">
        <v>2</v>
      </c>
      <c r="K2" s="130">
        <v>1</v>
      </c>
      <c r="L2" s="211" t="s">
        <v>94</v>
      </c>
      <c r="M2" s="133">
        <v>9</v>
      </c>
      <c r="N2" s="134">
        <f>P2+S2</f>
        <v>32620</v>
      </c>
      <c r="O2" s="135">
        <v>34200.61</v>
      </c>
      <c r="P2" s="136">
        <v>5000</v>
      </c>
      <c r="Q2" s="136">
        <v>13252.906530089629</v>
      </c>
      <c r="R2" s="137">
        <f>Q2/P2</f>
        <v>2.650581306017926</v>
      </c>
      <c r="S2" s="138">
        <v>27620</v>
      </c>
      <c r="T2" s="138">
        <v>208901</v>
      </c>
      <c r="U2" s="137">
        <f>T2/S2</f>
        <v>7.5633960897900074</v>
      </c>
      <c r="V2" s="135">
        <f>N2/M2</f>
        <v>3624.4444444444443</v>
      </c>
    </row>
    <row r="3" spans="1:22" ht="75" x14ac:dyDescent="0.25">
      <c r="A3" s="139" t="s">
        <v>27</v>
      </c>
      <c r="B3" s="101">
        <f>'Mobilitás-típusok'!C4+'Mobilitás-típusok'!C5+'Mobilitás-típusok'!C6</f>
        <v>23</v>
      </c>
      <c r="C3" s="101">
        <f>'Mobilitás-típusok'!D4+'Mobilitás-típusok'!D5+'Mobilitás-típusok'!D6</f>
        <v>21</v>
      </c>
      <c r="D3" s="101">
        <f>'Mobilitás-típusok'!E4+'Mobilitás-típusok'!E5+'Mobilitás-típusok'!E6</f>
        <v>9</v>
      </c>
      <c r="E3" s="101">
        <f>'Mobilitás-típusok'!F4+'Mobilitás-típusok'!F5+'Mobilitás-típusok'!F6</f>
        <v>9</v>
      </c>
      <c r="F3" s="101">
        <f>'Mobilitás-típusok'!G4+'Mobilitás-típusok'!G5+'Mobilitás-típusok'!G6</f>
        <v>12</v>
      </c>
      <c r="G3" s="101">
        <f>'Mobilitás-típusok'!H4+'Mobilitás-típusok'!H5+'Mobilitás-típusok'!H6</f>
        <v>7</v>
      </c>
      <c r="H3" s="101">
        <f>'Mobilitás-típusok'!I4+'Mobilitás-típusok'!I5+'Mobilitás-típusok'!I6</f>
        <v>19</v>
      </c>
      <c r="I3" s="101">
        <f>'Mobilitás-típusok'!J4+'Mobilitás-típusok'!J5+'Mobilitás-típusok'!J6</f>
        <v>10</v>
      </c>
      <c r="J3" s="101">
        <f>'Mobilitás-típusok'!K4+'Mobilitás-típusok'!K5+'Mobilitás-típusok'!K6</f>
        <v>7</v>
      </c>
      <c r="K3" s="101">
        <f>'Mobilitás-típusok'!L4+'Mobilitás-típusok'!L5+'Mobilitás-típusok'!L6</f>
        <v>4</v>
      </c>
      <c r="L3" s="212" t="s">
        <v>62</v>
      </c>
      <c r="M3" s="140">
        <v>104</v>
      </c>
      <c r="N3" s="141">
        <v>390365</v>
      </c>
      <c r="O3" s="142">
        <v>390365</v>
      </c>
      <c r="P3" s="143">
        <v>390365</v>
      </c>
      <c r="Q3" s="143">
        <v>1806018.7136946258</v>
      </c>
      <c r="R3" s="144">
        <f>Q3/P3</f>
        <v>4.626487297003127</v>
      </c>
      <c r="S3" s="145" t="s">
        <v>86</v>
      </c>
      <c r="T3" s="145" t="s">
        <v>86</v>
      </c>
      <c r="U3" s="144" t="s">
        <v>86</v>
      </c>
      <c r="V3" s="142">
        <f>N3/M3</f>
        <v>3753.5096153846152</v>
      </c>
    </row>
    <row r="4" spans="1:22" ht="30" x14ac:dyDescent="0.25">
      <c r="A4" s="115" t="s">
        <v>34</v>
      </c>
      <c r="B4" s="8">
        <f>'Mobilitás-típusok'!C7+'Mobilitás-típusok'!C8+'Mobilitás-típusok'!C9</f>
        <v>9</v>
      </c>
      <c r="C4" s="8">
        <f>'Mobilitás-típusok'!D7+'Mobilitás-típusok'!D8+'Mobilitás-típusok'!D9</f>
        <v>7</v>
      </c>
      <c r="D4" s="8">
        <f>'Mobilitás-típusok'!E7+'Mobilitás-típusok'!E8+'Mobilitás-típusok'!E9</f>
        <v>5</v>
      </c>
      <c r="E4" s="8">
        <f>'Mobilitás-típusok'!F7+'Mobilitás-típusok'!F8+'Mobilitás-típusok'!F9</f>
        <v>5</v>
      </c>
      <c r="F4" s="8">
        <f>'Mobilitás-típusok'!G7+'Mobilitás-típusok'!G8+'Mobilitás-típusok'!G9</f>
        <v>8</v>
      </c>
      <c r="G4" s="8">
        <f>'Mobilitás-típusok'!H7+'Mobilitás-típusok'!H8+'Mobilitás-típusok'!H9</f>
        <v>2</v>
      </c>
      <c r="H4" s="8">
        <f>'Mobilitás-típusok'!I7+'Mobilitás-típusok'!I8+'Mobilitás-típusok'!I9</f>
        <v>4</v>
      </c>
      <c r="I4" s="8">
        <f>'Mobilitás-típusok'!J7+'Mobilitás-típusok'!J8+'Mobilitás-típusok'!J9</f>
        <v>7</v>
      </c>
      <c r="J4" s="8">
        <f>'Mobilitás-típusok'!K7+'Mobilitás-típusok'!K8+'Mobilitás-típusok'!K9</f>
        <v>0</v>
      </c>
      <c r="K4" s="8">
        <f>'Mobilitás-típusok'!L7+'Mobilitás-típusok'!L8+'Mobilitás-típusok'!L9</f>
        <v>0</v>
      </c>
      <c r="L4" s="213" t="s">
        <v>63</v>
      </c>
      <c r="M4" s="146">
        <v>38</v>
      </c>
      <c r="N4" s="147">
        <v>107210</v>
      </c>
      <c r="O4" s="148">
        <v>107210</v>
      </c>
      <c r="P4" s="120">
        <v>107210</v>
      </c>
      <c r="Q4" s="120">
        <v>634881.1704873977</v>
      </c>
      <c r="R4" s="149">
        <f t="shared" ref="R4:R13" si="0">Q4/P4</f>
        <v>5.9218465673668286</v>
      </c>
      <c r="S4" s="117" t="s">
        <v>86</v>
      </c>
      <c r="T4" s="117" t="s">
        <v>86</v>
      </c>
      <c r="U4" s="149" t="s">
        <v>86</v>
      </c>
      <c r="V4" s="148">
        <f t="shared" ref="V4:V13" si="1">N4/M4</f>
        <v>2821.3157894736842</v>
      </c>
    </row>
    <row r="5" spans="1:22" ht="62.25" customHeight="1" x14ac:dyDescent="0.25">
      <c r="A5" s="116" t="s">
        <v>28</v>
      </c>
      <c r="B5" s="2">
        <f>'Mobilitás-típusok'!C10+'Mobilitás-típusok'!C11+'Mobilitás-típusok'!C12</f>
        <v>6</v>
      </c>
      <c r="C5" s="2">
        <f>'Mobilitás-típusok'!D10+'Mobilitás-típusok'!D11+'Mobilitás-típusok'!D12</f>
        <v>7</v>
      </c>
      <c r="D5" s="2">
        <f>'Mobilitás-típusok'!E10+'Mobilitás-típusok'!E11+'Mobilitás-típusok'!E12</f>
        <v>3</v>
      </c>
      <c r="E5" s="2">
        <f>'Mobilitás-típusok'!F10+'Mobilitás-típusok'!F11+'Mobilitás-típusok'!F12</f>
        <v>4</v>
      </c>
      <c r="F5" s="2">
        <f>'Mobilitás-típusok'!G10+'Mobilitás-típusok'!G11+'Mobilitás-típusok'!G12</f>
        <v>7</v>
      </c>
      <c r="G5" s="2">
        <f>'Mobilitás-típusok'!H10+'Mobilitás-típusok'!H11+'Mobilitás-típusok'!H12</f>
        <v>1</v>
      </c>
      <c r="H5" s="2">
        <f>'Mobilitás-típusok'!I10+'Mobilitás-típusok'!I11+'Mobilitás-típusok'!I12</f>
        <v>4</v>
      </c>
      <c r="I5" s="2">
        <f>'Mobilitás-típusok'!J10+'Mobilitás-típusok'!J11+'Mobilitás-típusok'!J12</f>
        <v>1</v>
      </c>
      <c r="J5" s="2">
        <f>'Mobilitás-típusok'!K10+'Mobilitás-típusok'!K11+'Mobilitás-típusok'!K12</f>
        <v>0</v>
      </c>
      <c r="K5" s="2">
        <f>'Mobilitás-típusok'!L10+'Mobilitás-típusok'!L11+'Mobilitás-típusok'!L12</f>
        <v>1</v>
      </c>
      <c r="L5" s="214" t="s">
        <v>71</v>
      </c>
      <c r="M5" s="150">
        <v>32</v>
      </c>
      <c r="N5" s="151">
        <v>113360</v>
      </c>
      <c r="O5" s="152">
        <v>113360</v>
      </c>
      <c r="P5" s="121">
        <v>113360</v>
      </c>
      <c r="Q5" s="121">
        <v>895900.1057266749</v>
      </c>
      <c r="R5" s="153">
        <f t="shared" si="0"/>
        <v>7.9031413702070825</v>
      </c>
      <c r="S5" s="118" t="s">
        <v>86</v>
      </c>
      <c r="T5" s="118" t="s">
        <v>86</v>
      </c>
      <c r="U5" s="153" t="s">
        <v>86</v>
      </c>
      <c r="V5" s="152">
        <f t="shared" si="1"/>
        <v>3542.5</v>
      </c>
    </row>
    <row r="6" spans="1:22" s="14" customFormat="1" ht="62.25" customHeight="1" x14ac:dyDescent="0.25">
      <c r="A6" s="154" t="s">
        <v>80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215" t="s">
        <v>81</v>
      </c>
      <c r="M6" s="156">
        <v>28</v>
      </c>
      <c r="N6" s="157">
        <v>126597</v>
      </c>
      <c r="O6" s="158">
        <v>129000</v>
      </c>
      <c r="P6" s="159">
        <v>126597</v>
      </c>
      <c r="Q6" s="159">
        <v>605425.83851184009</v>
      </c>
      <c r="R6" s="160">
        <f t="shared" si="0"/>
        <v>4.7823079418299015</v>
      </c>
      <c r="S6" s="161" t="s">
        <v>86</v>
      </c>
      <c r="T6" s="161" t="s">
        <v>86</v>
      </c>
      <c r="U6" s="160" t="s">
        <v>86</v>
      </c>
      <c r="V6" s="158">
        <f t="shared" si="1"/>
        <v>4521.3214285714284</v>
      </c>
    </row>
    <row r="7" spans="1:22" ht="45" x14ac:dyDescent="0.25">
      <c r="A7" s="162" t="s">
        <v>29</v>
      </c>
      <c r="B7" s="10">
        <f>'Mobilitás-típusok'!C14+'Mobilitás-típusok'!C15+'Mobilitás-típusok'!C16+'Mobilitás-típusok'!C17+'Mobilitás-típusok'!C18</f>
        <v>26</v>
      </c>
      <c r="C7" s="10">
        <f>'Mobilitás-típusok'!D14+'Mobilitás-típusok'!D15+'Mobilitás-típusok'!D16+'Mobilitás-típusok'!D17+'Mobilitás-típusok'!D18</f>
        <v>29</v>
      </c>
      <c r="D7" s="10">
        <f>'Mobilitás-típusok'!E14+'Mobilitás-típusok'!E15+'Mobilitás-típusok'!E16+'Mobilitás-típusok'!E17+'Mobilitás-típusok'!E18</f>
        <v>10</v>
      </c>
      <c r="E7" s="10">
        <f>'Mobilitás-típusok'!F14+'Mobilitás-típusok'!F15+'Mobilitás-típusok'!F16+'Mobilitás-típusok'!F17+'Mobilitás-típusok'!F18</f>
        <v>8</v>
      </c>
      <c r="F7" s="10">
        <f>'Mobilitás-típusok'!G14+'Mobilitás-típusok'!G15+'Mobilitás-típusok'!G16+'Mobilitás-típusok'!G17+'Mobilitás-típusok'!G18</f>
        <v>22</v>
      </c>
      <c r="G7" s="10">
        <f>'Mobilitás-típusok'!H14+'Mobilitás-típusok'!H15+'Mobilitás-típusok'!H16+'Mobilitás-típusok'!H17+'Mobilitás-típusok'!H18</f>
        <v>3</v>
      </c>
      <c r="H7" s="10">
        <f>'Mobilitás-típusok'!I14+'Mobilitás-típusok'!I15+'Mobilitás-típusok'!I16+'Mobilitás-típusok'!I17+'Mobilitás-típusok'!I18</f>
        <v>20</v>
      </c>
      <c r="I7" s="10">
        <f>'Mobilitás-típusok'!J14+'Mobilitás-típusok'!J15+'Mobilitás-típusok'!J16+'Mobilitás-típusok'!J17+'Mobilitás-típusok'!J18</f>
        <v>9</v>
      </c>
      <c r="J7" s="10">
        <f>'Mobilitás-típusok'!K14+'Mobilitás-típusok'!K15+'Mobilitás-típusok'!K16+'Mobilitás-típusok'!K17+'Mobilitás-típusok'!K18</f>
        <v>9</v>
      </c>
      <c r="K7" s="10">
        <f>'Mobilitás-típusok'!L14+'Mobilitás-típusok'!L15+'Mobilitás-típusok'!L16+'Mobilitás-típusok'!L17+'Mobilitás-típusok'!L18</f>
        <v>7</v>
      </c>
      <c r="L7" s="216" t="s">
        <v>61</v>
      </c>
      <c r="M7" s="163">
        <v>143</v>
      </c>
      <c r="N7" s="164">
        <f>P7+S7</f>
        <v>440458</v>
      </c>
      <c r="O7" s="165">
        <v>440887.49</v>
      </c>
      <c r="P7" s="166">
        <v>266976</v>
      </c>
      <c r="Q7" s="166">
        <v>792427.67456066899</v>
      </c>
      <c r="R7" s="167">
        <f t="shared" si="0"/>
        <v>2.9681607131752257</v>
      </c>
      <c r="S7" s="168">
        <v>173482</v>
      </c>
      <c r="T7" s="168">
        <v>717887</v>
      </c>
      <c r="U7" s="167">
        <f>T7/S7</f>
        <v>4.13810654707693</v>
      </c>
      <c r="V7" s="165">
        <f t="shared" si="1"/>
        <v>3080.1258741258739</v>
      </c>
    </row>
    <row r="8" spans="1:22" ht="88.5" customHeight="1" x14ac:dyDescent="0.25">
      <c r="A8" s="169" t="s">
        <v>30</v>
      </c>
      <c r="B8" s="1">
        <v>16</v>
      </c>
      <c r="C8" s="1">
        <v>13</v>
      </c>
      <c r="D8" s="1">
        <v>5</v>
      </c>
      <c r="E8" s="1">
        <v>4</v>
      </c>
      <c r="F8" s="1">
        <v>10</v>
      </c>
      <c r="G8" s="1">
        <v>2</v>
      </c>
      <c r="H8" s="1">
        <v>14</v>
      </c>
      <c r="I8" s="1">
        <v>9</v>
      </c>
      <c r="J8" s="1">
        <v>3</v>
      </c>
      <c r="K8" s="1">
        <v>3</v>
      </c>
      <c r="L8" s="217" t="s">
        <v>72</v>
      </c>
      <c r="M8" s="170">
        <v>79</v>
      </c>
      <c r="N8" s="171">
        <v>272044</v>
      </c>
      <c r="O8" s="172">
        <v>273378</v>
      </c>
      <c r="P8" s="122">
        <v>272044</v>
      </c>
      <c r="Q8" s="122">
        <v>1054718.7778491548</v>
      </c>
      <c r="R8" s="173">
        <f t="shared" si="0"/>
        <v>3.8770154013657891</v>
      </c>
      <c r="S8" s="119" t="s">
        <v>86</v>
      </c>
      <c r="T8" s="119" t="s">
        <v>86</v>
      </c>
      <c r="U8" s="173" t="s">
        <v>86</v>
      </c>
      <c r="V8" s="172">
        <f t="shared" si="1"/>
        <v>3443.5949367088606</v>
      </c>
    </row>
    <row r="9" spans="1:22" s="9" customFormat="1" ht="30" x14ac:dyDescent="0.25">
      <c r="A9" s="174" t="s">
        <v>31</v>
      </c>
      <c r="B9" s="7">
        <f>'Mobilitás-típusok'!C20+'Mobilitás-típusok'!C21+'Mobilitás-típusok'!C22</f>
        <v>46</v>
      </c>
      <c r="C9" s="7">
        <f>'Mobilitás-típusok'!D20+'Mobilitás-típusok'!D21+'Mobilitás-típusok'!D22</f>
        <v>27</v>
      </c>
      <c r="D9" s="7">
        <f>'Mobilitás-típusok'!E20+'Mobilitás-típusok'!E21+'Mobilitás-típusok'!E22</f>
        <v>10</v>
      </c>
      <c r="E9" s="7">
        <f>'Mobilitás-típusok'!F20+'Mobilitás-típusok'!F21+'Mobilitás-típusok'!F22</f>
        <v>10</v>
      </c>
      <c r="F9" s="7">
        <f>'Mobilitás-típusok'!G20+'Mobilitás-típusok'!G21+'Mobilitás-típusok'!G22</f>
        <v>17</v>
      </c>
      <c r="G9" s="7">
        <f>'Mobilitás-típusok'!H20+'Mobilitás-típusok'!H21+'Mobilitás-típusok'!H22</f>
        <v>7</v>
      </c>
      <c r="H9" s="7">
        <f>'Mobilitás-típusok'!I20+'Mobilitás-típusok'!I21+'Mobilitás-típusok'!I22</f>
        <v>36</v>
      </c>
      <c r="I9" s="7">
        <f>'Mobilitás-típusok'!J20+'Mobilitás-típusok'!J21+'Mobilitás-típusok'!J22</f>
        <v>11</v>
      </c>
      <c r="J9" s="7">
        <f>'Mobilitás-típusok'!K20+'Mobilitás-típusok'!K21+'Mobilitás-típusok'!K22</f>
        <v>14</v>
      </c>
      <c r="K9" s="7">
        <f>'Mobilitás-típusok'!L20+'Mobilitás-típusok'!L21+'Mobilitás-típusok'!L22</f>
        <v>6</v>
      </c>
      <c r="L9" s="218" t="s">
        <v>60</v>
      </c>
      <c r="M9" s="175">
        <v>184</v>
      </c>
      <c r="N9" s="176">
        <f>P9+S9</f>
        <v>582788</v>
      </c>
      <c r="O9" s="177">
        <v>583710</v>
      </c>
      <c r="P9" s="178">
        <v>263839</v>
      </c>
      <c r="Q9" s="178">
        <v>564932.28179888835</v>
      </c>
      <c r="R9" s="179">
        <f t="shared" si="0"/>
        <v>2.1412008148866861</v>
      </c>
      <c r="S9" s="180">
        <v>318949</v>
      </c>
      <c r="T9" s="180">
        <v>738242</v>
      </c>
      <c r="U9" s="179">
        <f>T9/S9</f>
        <v>2.3146082916077493</v>
      </c>
      <c r="V9" s="177">
        <f t="shared" si="1"/>
        <v>3167.3260869565215</v>
      </c>
    </row>
    <row r="10" spans="1:22" ht="30" x14ac:dyDescent="0.25">
      <c r="A10" s="181" t="s">
        <v>64</v>
      </c>
      <c r="B10" s="62">
        <f>'Mobilitás-típusok'!C23+'Mobilitás-típusok'!C24+'Mobilitás-típusok'!C25+'Mobilitás-típusok'!C26</f>
        <v>49</v>
      </c>
      <c r="C10" s="62">
        <f>'Mobilitás-típusok'!D23+'Mobilitás-típusok'!D24+'Mobilitás-típusok'!D25+'Mobilitás-típusok'!D26</f>
        <v>43</v>
      </c>
      <c r="D10" s="62">
        <f>'Mobilitás-típusok'!E23+'Mobilitás-típusok'!E24+'Mobilitás-típusok'!E25+'Mobilitás-típusok'!E26</f>
        <v>2</v>
      </c>
      <c r="E10" s="62">
        <f>'Mobilitás-típusok'!F23+'Mobilitás-típusok'!F24+'Mobilitás-típusok'!F25+'Mobilitás-típusok'!F26</f>
        <v>2</v>
      </c>
      <c r="F10" s="62">
        <f>'Mobilitás-típusok'!G23+'Mobilitás-típusok'!G24+'Mobilitás-típusok'!G25+'Mobilitás-típusok'!G26</f>
        <v>30</v>
      </c>
      <c r="G10" s="62">
        <f>'Mobilitás-típusok'!H23+'Mobilitás-típusok'!H24+'Mobilitás-típusok'!H25+'Mobilitás-típusok'!H26</f>
        <v>13</v>
      </c>
      <c r="H10" s="62">
        <f>'Mobilitás-típusok'!I23+'Mobilitás-típusok'!I24+'Mobilitás-típusok'!I25+'Mobilitás-típusok'!I26</f>
        <v>16</v>
      </c>
      <c r="I10" s="62">
        <f>'Mobilitás-típusok'!J23+'Mobilitás-típusok'!J24+'Mobilitás-típusok'!J25+'Mobilitás-típusok'!J26</f>
        <v>9</v>
      </c>
      <c r="J10" s="62">
        <f>'Mobilitás-típusok'!K23+'Mobilitás-típusok'!K24+'Mobilitás-típusok'!K25+'Mobilitás-típusok'!K26</f>
        <v>5</v>
      </c>
      <c r="K10" s="62">
        <f>'Mobilitás-típusok'!L23+'Mobilitás-típusok'!L24+'Mobilitás-típusok'!L25+'Mobilitás-típusok'!L26</f>
        <v>2</v>
      </c>
      <c r="L10" s="219" t="s">
        <v>73</v>
      </c>
      <c r="M10" s="182">
        <v>171</v>
      </c>
      <c r="N10" s="183">
        <v>491733</v>
      </c>
      <c r="O10" s="184">
        <v>493534.45622068644</v>
      </c>
      <c r="P10" s="185">
        <v>491733</v>
      </c>
      <c r="Q10" s="185">
        <v>1559210.9846394823</v>
      </c>
      <c r="R10" s="186">
        <f t="shared" si="0"/>
        <v>3.1708487830580463</v>
      </c>
      <c r="S10" s="187" t="s">
        <v>86</v>
      </c>
      <c r="T10" s="187" t="s">
        <v>86</v>
      </c>
      <c r="U10" s="186" t="s">
        <v>86</v>
      </c>
      <c r="V10" s="184">
        <f t="shared" si="1"/>
        <v>2875.6315789473683</v>
      </c>
    </row>
    <row r="11" spans="1:22" x14ac:dyDescent="0.25">
      <c r="A11" s="188" t="s">
        <v>32</v>
      </c>
      <c r="B11" s="68">
        <f>'Mobilitás-típusok'!C27+'Mobilitás-típusok'!C28</f>
        <v>7</v>
      </c>
      <c r="C11" s="68">
        <f>'Mobilitás-típusok'!D27+'Mobilitás-típusok'!D28</f>
        <v>7</v>
      </c>
      <c r="D11" s="68">
        <f>'Mobilitás-típusok'!E27+'Mobilitás-típusok'!E28</f>
        <v>0</v>
      </c>
      <c r="E11" s="68">
        <f>'Mobilitás-típusok'!F27+'Mobilitás-típusok'!F28</f>
        <v>0</v>
      </c>
      <c r="F11" s="68">
        <f>'Mobilitás-típusok'!G27+'Mobilitás-típusok'!G28</f>
        <v>5</v>
      </c>
      <c r="G11" s="68">
        <f>'Mobilitás-típusok'!H27+'Mobilitás-típusok'!H28</f>
        <v>5</v>
      </c>
      <c r="H11" s="68">
        <f>'Mobilitás-típusok'!I27+'Mobilitás-típusok'!I28</f>
        <v>3</v>
      </c>
      <c r="I11" s="68">
        <f>'Mobilitás-típusok'!J27+'Mobilitás-típusok'!J28</f>
        <v>3</v>
      </c>
      <c r="J11" s="68">
        <f>'Mobilitás-típusok'!K27+'Mobilitás-típusok'!K28</f>
        <v>1</v>
      </c>
      <c r="K11" s="68">
        <f>'Mobilitás-típusok'!L27+'Mobilitás-típusok'!L28</f>
        <v>1</v>
      </c>
      <c r="L11" s="220" t="s">
        <v>65</v>
      </c>
      <c r="M11" s="189">
        <v>32</v>
      </c>
      <c r="N11" s="190">
        <v>110338.33</v>
      </c>
      <c r="O11" s="191">
        <v>111830.79000000001</v>
      </c>
      <c r="P11" s="192">
        <v>110338.33</v>
      </c>
      <c r="Q11" s="192">
        <v>1048021.731211846</v>
      </c>
      <c r="R11" s="193">
        <f t="shared" si="0"/>
        <v>9.4982562379895175</v>
      </c>
      <c r="S11" s="194" t="s">
        <v>86</v>
      </c>
      <c r="T11" s="194" t="s">
        <v>86</v>
      </c>
      <c r="U11" s="193" t="s">
        <v>86</v>
      </c>
      <c r="V11" s="191">
        <f t="shared" si="1"/>
        <v>3448.0728125000001</v>
      </c>
    </row>
    <row r="12" spans="1:22" ht="45" x14ac:dyDescent="0.25">
      <c r="A12" s="195" t="s">
        <v>33</v>
      </c>
      <c r="B12" s="69">
        <f>'Mobilitás-típusok'!C29+'Mobilitás-típusok'!C30+'Mobilitás-típusok'!C31</f>
        <v>7</v>
      </c>
      <c r="C12" s="69">
        <f>'Mobilitás-típusok'!D29+'Mobilitás-típusok'!D30+'Mobilitás-típusok'!D31</f>
        <v>5</v>
      </c>
      <c r="D12" s="69">
        <f>'Mobilitás-típusok'!E29+'Mobilitás-típusok'!E30+'Mobilitás-típusok'!E31</f>
        <v>5</v>
      </c>
      <c r="E12" s="69">
        <f>'Mobilitás-típusok'!F29+'Mobilitás-típusok'!F30+'Mobilitás-típusok'!F31</f>
        <v>5</v>
      </c>
      <c r="F12" s="69">
        <f>'Mobilitás-típusok'!G29+'Mobilitás-típusok'!G30+'Mobilitás-típusok'!G31</f>
        <v>6</v>
      </c>
      <c r="G12" s="69">
        <f>'Mobilitás-típusok'!H29+'Mobilitás-típusok'!H30+'Mobilitás-típusok'!H31</f>
        <v>3</v>
      </c>
      <c r="H12" s="69">
        <f>'Mobilitás-típusok'!I29+'Mobilitás-típusok'!I30+'Mobilitás-típusok'!I31</f>
        <v>2</v>
      </c>
      <c r="I12" s="69">
        <f>'Mobilitás-típusok'!J29+'Mobilitás-típusok'!J30+'Mobilitás-típusok'!J31</f>
        <v>4</v>
      </c>
      <c r="J12" s="69">
        <f>'Mobilitás-típusok'!K29+'Mobilitás-típusok'!K30+'Mobilitás-típusok'!K31</f>
        <v>0</v>
      </c>
      <c r="K12" s="69">
        <f>'Mobilitás-típusok'!L29+'Mobilitás-típusok'!L30+'Mobilitás-típusok'!L31</f>
        <v>0</v>
      </c>
      <c r="L12" s="221" t="s">
        <v>74</v>
      </c>
      <c r="M12" s="196">
        <v>37</v>
      </c>
      <c r="N12" s="197">
        <v>130153</v>
      </c>
      <c r="O12" s="198">
        <v>130153</v>
      </c>
      <c r="P12" s="199">
        <v>130153</v>
      </c>
      <c r="Q12" s="199">
        <v>1065830.8149893314</v>
      </c>
      <c r="R12" s="200">
        <f t="shared" si="0"/>
        <v>8.1890606823456356</v>
      </c>
      <c r="S12" s="201" t="s">
        <v>86</v>
      </c>
      <c r="T12" s="201" t="s">
        <v>86</v>
      </c>
      <c r="U12" s="200" t="s">
        <v>86</v>
      </c>
      <c r="V12" s="198">
        <f t="shared" si="1"/>
        <v>3517.6486486486488</v>
      </c>
    </row>
    <row r="13" spans="1:22" x14ac:dyDescent="0.25">
      <c r="A13" s="204" t="s">
        <v>93</v>
      </c>
      <c r="B13" s="205">
        <f>SUM(B3:B12)</f>
        <v>189</v>
      </c>
      <c r="C13" s="205">
        <f t="shared" ref="C13:M13" si="2">SUM(C3:C12)</f>
        <v>159</v>
      </c>
      <c r="D13" s="205">
        <f t="shared" si="2"/>
        <v>49</v>
      </c>
      <c r="E13" s="205">
        <f t="shared" si="2"/>
        <v>47</v>
      </c>
      <c r="F13" s="205">
        <f t="shared" si="2"/>
        <v>117</v>
      </c>
      <c r="G13" s="205">
        <f t="shared" si="2"/>
        <v>43</v>
      </c>
      <c r="H13" s="205">
        <f t="shared" si="2"/>
        <v>118</v>
      </c>
      <c r="I13" s="205">
        <f t="shared" si="2"/>
        <v>63</v>
      </c>
      <c r="J13" s="205">
        <f t="shared" si="2"/>
        <v>39</v>
      </c>
      <c r="K13" s="205">
        <f t="shared" si="2"/>
        <v>24</v>
      </c>
      <c r="L13" s="206"/>
      <c r="M13" s="206">
        <f t="shared" si="2"/>
        <v>848</v>
      </c>
      <c r="N13" s="207">
        <v>2797666.33</v>
      </c>
      <c r="O13" s="207">
        <f>SUM(O3:O12)</f>
        <v>2773428.7362206867</v>
      </c>
      <c r="P13" s="208">
        <f>SUM(P3:P12)</f>
        <v>2272615.33</v>
      </c>
      <c r="Q13" s="208">
        <f>SUM(Q3:Q12)</f>
        <v>10027368.09346991</v>
      </c>
      <c r="R13" s="209">
        <f t="shared" si="0"/>
        <v>4.4122592860754439</v>
      </c>
      <c r="S13" s="210">
        <v>520051</v>
      </c>
      <c r="T13" s="210">
        <f>SUM(T3:T12)</f>
        <v>1456129</v>
      </c>
      <c r="U13" s="209">
        <f>T13/S13</f>
        <v>2.7999734641410168</v>
      </c>
      <c r="V13" s="207">
        <f t="shared" si="1"/>
        <v>3299.1348231132079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4" workbookViewId="0">
      <selection activeCell="B35" sqref="B35"/>
    </sheetView>
  </sheetViews>
  <sheetFormatPr defaultRowHeight="15" x14ac:dyDescent="0.25"/>
  <cols>
    <col min="1" max="1" width="24.28515625" style="9" bestFit="1" customWidth="1"/>
    <col min="2" max="2" width="26.42578125" bestFit="1" customWidth="1"/>
    <col min="3" max="3" width="10.140625" bestFit="1" customWidth="1"/>
    <col min="4" max="4" width="9.5703125" bestFit="1" customWidth="1"/>
    <col min="5" max="5" width="10.85546875" customWidth="1"/>
    <col min="6" max="6" width="9.5703125" bestFit="1" customWidth="1"/>
    <col min="7" max="7" width="10.28515625" bestFit="1" customWidth="1"/>
    <col min="8" max="8" width="9.5703125" bestFit="1" customWidth="1"/>
    <col min="9" max="9" width="12" bestFit="1" customWidth="1"/>
    <col min="10" max="10" width="9.5703125" bestFit="1" customWidth="1"/>
    <col min="11" max="11" width="8.85546875" bestFit="1" customWidth="1"/>
    <col min="12" max="12" width="9.5703125" bestFit="1" customWidth="1"/>
  </cols>
  <sheetData>
    <row r="1" spans="1:14" ht="51" x14ac:dyDescent="0.25">
      <c r="A1" s="113" t="s">
        <v>67</v>
      </c>
      <c r="B1" s="110"/>
      <c r="C1" s="105" t="s">
        <v>48</v>
      </c>
      <c r="D1" s="15"/>
      <c r="E1" s="105" t="s">
        <v>49</v>
      </c>
      <c r="F1" s="15"/>
      <c r="G1" s="106" t="s">
        <v>50</v>
      </c>
      <c r="H1" s="16"/>
      <c r="I1" s="16"/>
      <c r="J1" s="16"/>
      <c r="K1" s="16"/>
      <c r="L1" s="17"/>
      <c r="M1" s="14"/>
    </row>
    <row r="2" spans="1:14" ht="38.25" x14ac:dyDescent="0.25">
      <c r="A2" s="28"/>
      <c r="B2" s="111"/>
      <c r="C2" s="20"/>
      <c r="D2" s="19"/>
      <c r="E2" s="18"/>
      <c r="F2" s="19"/>
      <c r="G2" s="106" t="s">
        <v>55</v>
      </c>
      <c r="H2" s="108"/>
      <c r="I2" s="106" t="s">
        <v>54</v>
      </c>
      <c r="J2" s="108"/>
      <c r="K2" s="106" t="s">
        <v>56</v>
      </c>
      <c r="L2" s="108"/>
      <c r="M2" s="14"/>
    </row>
    <row r="3" spans="1:14" ht="36.75" thickBot="1" x14ac:dyDescent="0.3">
      <c r="A3" s="21" t="s">
        <v>47</v>
      </c>
      <c r="B3" s="112" t="s">
        <v>57</v>
      </c>
      <c r="C3" s="109" t="s">
        <v>52</v>
      </c>
      <c r="D3" s="4" t="s">
        <v>53</v>
      </c>
      <c r="E3" s="4" t="s">
        <v>52</v>
      </c>
      <c r="F3" s="4" t="s">
        <v>53</v>
      </c>
      <c r="G3" s="4" t="s">
        <v>52</v>
      </c>
      <c r="H3" s="4" t="s">
        <v>76</v>
      </c>
      <c r="I3" s="4" t="s">
        <v>52</v>
      </c>
      <c r="J3" s="4" t="s">
        <v>53</v>
      </c>
      <c r="K3" s="4" t="s">
        <v>52</v>
      </c>
      <c r="L3" s="4" t="s">
        <v>53</v>
      </c>
      <c r="M3" s="107" t="s">
        <v>51</v>
      </c>
    </row>
    <row r="4" spans="1:14" x14ac:dyDescent="0.25">
      <c r="A4" s="6" t="s">
        <v>27</v>
      </c>
      <c r="B4" s="13" t="s">
        <v>17</v>
      </c>
      <c r="C4" s="3">
        <v>3</v>
      </c>
      <c r="D4" s="3">
        <v>3</v>
      </c>
      <c r="E4" s="3">
        <v>1</v>
      </c>
      <c r="F4" s="3">
        <v>1</v>
      </c>
      <c r="G4" s="3">
        <v>0</v>
      </c>
      <c r="H4" s="3">
        <v>0</v>
      </c>
      <c r="I4" s="3">
        <v>2</v>
      </c>
      <c r="J4" s="3">
        <v>2</v>
      </c>
      <c r="K4" s="3">
        <v>1</v>
      </c>
      <c r="L4" s="3">
        <v>1</v>
      </c>
      <c r="M4" s="11">
        <v>14</v>
      </c>
    </row>
    <row r="5" spans="1:14" x14ac:dyDescent="0.25">
      <c r="A5" s="6" t="s">
        <v>27</v>
      </c>
      <c r="B5" s="13" t="s">
        <v>20</v>
      </c>
      <c r="C5" s="5">
        <v>4</v>
      </c>
      <c r="D5" s="5">
        <v>4</v>
      </c>
      <c r="E5" s="5">
        <v>1</v>
      </c>
      <c r="F5" s="5">
        <v>1</v>
      </c>
      <c r="G5" s="5">
        <v>0</v>
      </c>
      <c r="H5" s="5">
        <v>0</v>
      </c>
      <c r="I5" s="5">
        <v>3</v>
      </c>
      <c r="J5" s="5">
        <v>2</v>
      </c>
      <c r="K5" s="5">
        <v>4</v>
      </c>
      <c r="L5" s="5">
        <v>2</v>
      </c>
      <c r="M5" s="12">
        <v>21</v>
      </c>
      <c r="N5" s="14"/>
    </row>
    <row r="6" spans="1:14" x14ac:dyDescent="0.25">
      <c r="A6" s="6" t="s">
        <v>27</v>
      </c>
      <c r="B6" s="13" t="s">
        <v>5</v>
      </c>
      <c r="C6" s="5">
        <v>16</v>
      </c>
      <c r="D6" s="5">
        <v>14</v>
      </c>
      <c r="E6" s="5">
        <v>7</v>
      </c>
      <c r="F6" s="5">
        <v>7</v>
      </c>
      <c r="G6" s="5">
        <v>12</v>
      </c>
      <c r="H6" s="5">
        <v>7</v>
      </c>
      <c r="I6" s="5">
        <v>14</v>
      </c>
      <c r="J6" s="5">
        <v>6</v>
      </c>
      <c r="K6" s="5">
        <v>2</v>
      </c>
      <c r="L6" s="5">
        <v>1</v>
      </c>
      <c r="M6" s="12">
        <v>86</v>
      </c>
      <c r="N6" s="14"/>
    </row>
    <row r="7" spans="1:14" x14ac:dyDescent="0.25">
      <c r="A7" s="29" t="s">
        <v>34</v>
      </c>
      <c r="B7" s="30" t="s">
        <v>12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1</v>
      </c>
      <c r="K7" s="8">
        <v>0</v>
      </c>
      <c r="L7" s="8">
        <v>0</v>
      </c>
      <c r="M7" s="31">
        <v>1</v>
      </c>
      <c r="N7" s="14"/>
    </row>
    <row r="8" spans="1:14" x14ac:dyDescent="0.25">
      <c r="A8" s="29" t="s">
        <v>34</v>
      </c>
      <c r="B8" s="30" t="s">
        <v>19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2</v>
      </c>
      <c r="K8" s="8">
        <v>0</v>
      </c>
      <c r="L8" s="8">
        <v>0</v>
      </c>
      <c r="M8" s="31">
        <v>2</v>
      </c>
      <c r="N8" s="14"/>
    </row>
    <row r="9" spans="1:14" x14ac:dyDescent="0.25">
      <c r="A9" s="29" t="s">
        <v>34</v>
      </c>
      <c r="B9" s="30" t="s">
        <v>9</v>
      </c>
      <c r="C9" s="8">
        <v>9</v>
      </c>
      <c r="D9" s="8">
        <v>7</v>
      </c>
      <c r="E9" s="8">
        <v>5</v>
      </c>
      <c r="F9" s="8">
        <v>5</v>
      </c>
      <c r="G9" s="8">
        <v>8</v>
      </c>
      <c r="H9" s="8">
        <v>2</v>
      </c>
      <c r="I9" s="8">
        <v>4</v>
      </c>
      <c r="J9" s="8">
        <v>4</v>
      </c>
      <c r="K9" s="8">
        <v>0</v>
      </c>
      <c r="L9" s="8">
        <v>0</v>
      </c>
      <c r="M9" s="31">
        <v>44</v>
      </c>
      <c r="N9" s="14"/>
    </row>
    <row r="10" spans="1:14" x14ac:dyDescent="0.25">
      <c r="A10" s="32" t="s">
        <v>28</v>
      </c>
      <c r="B10" s="33" t="s">
        <v>6</v>
      </c>
      <c r="C10" s="2">
        <v>1</v>
      </c>
      <c r="D10" s="2">
        <v>2</v>
      </c>
      <c r="E10" s="2">
        <v>1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34">
        <v>5</v>
      </c>
      <c r="N10" s="14"/>
    </row>
    <row r="11" spans="1:14" x14ac:dyDescent="0.25">
      <c r="A11" s="32" t="s">
        <v>28</v>
      </c>
      <c r="B11" s="33" t="s">
        <v>13</v>
      </c>
      <c r="C11" s="2">
        <v>1</v>
      </c>
      <c r="D11" s="2">
        <v>1</v>
      </c>
      <c r="E11" s="2">
        <v>0</v>
      </c>
      <c r="F11" s="2">
        <v>1</v>
      </c>
      <c r="G11" s="2">
        <v>1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34">
        <v>5</v>
      </c>
      <c r="N11" s="14"/>
    </row>
    <row r="12" spans="1:14" x14ac:dyDescent="0.25">
      <c r="A12" s="32" t="s">
        <v>28</v>
      </c>
      <c r="B12" s="33" t="s">
        <v>1</v>
      </c>
      <c r="C12" s="2">
        <v>4</v>
      </c>
      <c r="D12" s="2">
        <v>4</v>
      </c>
      <c r="E12" s="2">
        <v>2</v>
      </c>
      <c r="F12" s="2">
        <v>2</v>
      </c>
      <c r="G12" s="2">
        <v>6</v>
      </c>
      <c r="H12" s="2">
        <v>0</v>
      </c>
      <c r="I12" s="2">
        <v>4</v>
      </c>
      <c r="J12" s="2">
        <v>1</v>
      </c>
      <c r="K12" s="2">
        <v>0</v>
      </c>
      <c r="L12" s="2">
        <v>1</v>
      </c>
      <c r="M12" s="34">
        <v>24</v>
      </c>
      <c r="N12" s="14"/>
    </row>
    <row r="13" spans="1:14" ht="15.75" thickBot="1" x14ac:dyDescent="0.3">
      <c r="A13" s="35" t="s">
        <v>35</v>
      </c>
      <c r="B13" s="36" t="s">
        <v>44</v>
      </c>
      <c r="C13" s="37">
        <v>2</v>
      </c>
      <c r="D13" s="37">
        <v>2</v>
      </c>
      <c r="E13" s="37">
        <v>1</v>
      </c>
      <c r="F13" s="37">
        <v>1</v>
      </c>
      <c r="G13" s="37">
        <v>0</v>
      </c>
      <c r="H13" s="37">
        <v>0</v>
      </c>
      <c r="I13" s="37">
        <v>0</v>
      </c>
      <c r="J13" s="37">
        <v>0</v>
      </c>
      <c r="K13" s="37">
        <v>2</v>
      </c>
      <c r="L13" s="37">
        <v>1</v>
      </c>
      <c r="M13" s="38">
        <v>9</v>
      </c>
    </row>
    <row r="14" spans="1:14" x14ac:dyDescent="0.25">
      <c r="A14" s="39" t="s">
        <v>29</v>
      </c>
      <c r="B14" s="40" t="s">
        <v>23</v>
      </c>
      <c r="C14" s="41">
        <v>1</v>
      </c>
      <c r="D14" s="41">
        <v>1</v>
      </c>
      <c r="E14" s="41">
        <v>1</v>
      </c>
      <c r="F14" s="41">
        <v>1</v>
      </c>
      <c r="G14" s="41">
        <v>0</v>
      </c>
      <c r="H14" s="41">
        <v>0</v>
      </c>
      <c r="I14" s="41">
        <v>1</v>
      </c>
      <c r="J14" s="41">
        <v>1</v>
      </c>
      <c r="K14" s="41">
        <v>1</v>
      </c>
      <c r="L14" s="41">
        <v>1</v>
      </c>
      <c r="M14" s="42">
        <v>8</v>
      </c>
    </row>
    <row r="15" spans="1:14" x14ac:dyDescent="0.25">
      <c r="A15" s="43" t="s">
        <v>29</v>
      </c>
      <c r="B15" s="44" t="s">
        <v>25</v>
      </c>
      <c r="C15" s="10">
        <v>2</v>
      </c>
      <c r="D15" s="10">
        <v>2</v>
      </c>
      <c r="E15" s="10">
        <v>0</v>
      </c>
      <c r="F15" s="10">
        <v>0</v>
      </c>
      <c r="G15" s="10">
        <v>0</v>
      </c>
      <c r="H15" s="10">
        <v>0</v>
      </c>
      <c r="I15" s="10">
        <v>2</v>
      </c>
      <c r="J15" s="10">
        <v>2</v>
      </c>
      <c r="K15" s="10">
        <v>0</v>
      </c>
      <c r="L15" s="10">
        <v>0</v>
      </c>
      <c r="M15" s="45">
        <v>8</v>
      </c>
    </row>
    <row r="16" spans="1:14" x14ac:dyDescent="0.25">
      <c r="A16" s="43" t="s">
        <v>29</v>
      </c>
      <c r="B16" s="44" t="s">
        <v>7</v>
      </c>
      <c r="C16" s="10">
        <v>1</v>
      </c>
      <c r="D16" s="10">
        <v>1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 s="45">
        <v>10</v>
      </c>
    </row>
    <row r="17" spans="1:13" x14ac:dyDescent="0.25">
      <c r="A17" s="43" t="s">
        <v>29</v>
      </c>
      <c r="B17" s="44" t="s">
        <v>2</v>
      </c>
      <c r="C17" s="10">
        <v>6</v>
      </c>
      <c r="D17" s="10">
        <v>6</v>
      </c>
      <c r="E17" s="10">
        <v>6</v>
      </c>
      <c r="F17" s="10">
        <v>4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45">
        <v>22</v>
      </c>
    </row>
    <row r="18" spans="1:13" x14ac:dyDescent="0.25">
      <c r="A18" s="43" t="s">
        <v>29</v>
      </c>
      <c r="B18" s="44" t="s">
        <v>41</v>
      </c>
      <c r="C18" s="10">
        <v>16</v>
      </c>
      <c r="D18" s="10">
        <v>19</v>
      </c>
      <c r="E18" s="10">
        <v>2</v>
      </c>
      <c r="F18" s="10">
        <v>2</v>
      </c>
      <c r="G18" s="10">
        <v>21</v>
      </c>
      <c r="H18" s="10">
        <v>2</v>
      </c>
      <c r="I18" s="10">
        <v>16</v>
      </c>
      <c r="J18" s="10">
        <v>5</v>
      </c>
      <c r="K18" s="10">
        <v>7</v>
      </c>
      <c r="L18" s="10">
        <v>5</v>
      </c>
      <c r="M18" s="45">
        <v>95</v>
      </c>
    </row>
    <row r="19" spans="1:13" x14ac:dyDescent="0.25">
      <c r="A19" s="53" t="s">
        <v>30</v>
      </c>
      <c r="B19" s="54" t="s">
        <v>14</v>
      </c>
      <c r="C19" s="1">
        <v>16</v>
      </c>
      <c r="D19" s="1">
        <v>13</v>
      </c>
      <c r="E19" s="1">
        <v>5</v>
      </c>
      <c r="F19" s="1">
        <v>4</v>
      </c>
      <c r="G19" s="1">
        <v>10</v>
      </c>
      <c r="H19" s="1">
        <v>2</v>
      </c>
      <c r="I19" s="1">
        <v>14</v>
      </c>
      <c r="J19" s="1">
        <v>9</v>
      </c>
      <c r="K19" s="1">
        <v>3</v>
      </c>
      <c r="L19" s="1">
        <v>3</v>
      </c>
      <c r="M19" s="55">
        <v>79</v>
      </c>
    </row>
    <row r="20" spans="1:13" x14ac:dyDescent="0.25">
      <c r="A20" s="46" t="s">
        <v>31</v>
      </c>
      <c r="B20" s="47" t="s">
        <v>43</v>
      </c>
      <c r="C20" s="7">
        <v>8</v>
      </c>
      <c r="D20" s="7">
        <v>3</v>
      </c>
      <c r="E20" s="7">
        <v>1</v>
      </c>
      <c r="F20" s="7">
        <v>1</v>
      </c>
      <c r="G20" s="7">
        <v>4</v>
      </c>
      <c r="H20" s="7">
        <v>2</v>
      </c>
      <c r="I20" s="7">
        <v>7</v>
      </c>
      <c r="J20" s="7">
        <v>0</v>
      </c>
      <c r="K20" s="7">
        <v>7</v>
      </c>
      <c r="L20" s="7">
        <v>1</v>
      </c>
      <c r="M20" s="48">
        <v>34</v>
      </c>
    </row>
    <row r="21" spans="1:13" x14ac:dyDescent="0.25">
      <c r="A21" s="46" t="s">
        <v>31</v>
      </c>
      <c r="B21" s="47" t="s">
        <v>24</v>
      </c>
      <c r="C21" s="7">
        <v>14</v>
      </c>
      <c r="D21" s="7">
        <v>6</v>
      </c>
      <c r="E21" s="7">
        <v>4</v>
      </c>
      <c r="F21" s="7">
        <v>4</v>
      </c>
      <c r="G21" s="7">
        <v>4</v>
      </c>
      <c r="H21" s="7">
        <v>2</v>
      </c>
      <c r="I21" s="7">
        <v>17</v>
      </c>
      <c r="J21" s="7">
        <v>2</v>
      </c>
      <c r="K21" s="7">
        <v>1</v>
      </c>
      <c r="L21" s="7">
        <v>0</v>
      </c>
      <c r="M21" s="48">
        <v>54</v>
      </c>
    </row>
    <row r="22" spans="1:13" ht="15.75" thickBot="1" x14ac:dyDescent="0.3">
      <c r="A22" s="49" t="s">
        <v>31</v>
      </c>
      <c r="B22" s="50" t="s">
        <v>75</v>
      </c>
      <c r="C22" s="51">
        <v>24</v>
      </c>
      <c r="D22" s="51">
        <v>18</v>
      </c>
      <c r="E22" s="51">
        <v>5</v>
      </c>
      <c r="F22" s="51">
        <v>5</v>
      </c>
      <c r="G22" s="51">
        <v>9</v>
      </c>
      <c r="H22" s="51">
        <v>3</v>
      </c>
      <c r="I22" s="51">
        <v>12</v>
      </c>
      <c r="J22" s="51">
        <v>9</v>
      </c>
      <c r="K22" s="51">
        <v>6</v>
      </c>
      <c r="L22" s="51">
        <v>5</v>
      </c>
      <c r="M22" s="52">
        <v>96</v>
      </c>
    </row>
    <row r="23" spans="1:13" x14ac:dyDescent="0.25">
      <c r="A23" s="56" t="s">
        <v>64</v>
      </c>
      <c r="B23" s="57" t="s">
        <v>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2</v>
      </c>
      <c r="L23" s="58">
        <v>0</v>
      </c>
      <c r="M23" s="59">
        <v>2</v>
      </c>
    </row>
    <row r="24" spans="1:13" x14ac:dyDescent="0.25">
      <c r="A24" s="60" t="s">
        <v>64</v>
      </c>
      <c r="B24" s="61" t="s">
        <v>11</v>
      </c>
      <c r="C24" s="62">
        <v>3</v>
      </c>
      <c r="D24" s="62">
        <v>3</v>
      </c>
      <c r="E24" s="62">
        <v>0</v>
      </c>
      <c r="F24" s="62">
        <v>0</v>
      </c>
      <c r="G24" s="62">
        <v>0</v>
      </c>
      <c r="H24" s="62">
        <v>0</v>
      </c>
      <c r="I24" s="62">
        <v>2</v>
      </c>
      <c r="J24" s="62">
        <v>2</v>
      </c>
      <c r="K24" s="62">
        <v>0</v>
      </c>
      <c r="L24" s="62">
        <v>0</v>
      </c>
      <c r="M24" s="63">
        <v>10</v>
      </c>
    </row>
    <row r="25" spans="1:13" x14ac:dyDescent="0.25">
      <c r="A25" s="60" t="s">
        <v>64</v>
      </c>
      <c r="B25" s="61" t="s">
        <v>0</v>
      </c>
      <c r="C25" s="62">
        <v>6</v>
      </c>
      <c r="D25" s="62">
        <v>6</v>
      </c>
      <c r="E25" s="62">
        <v>0</v>
      </c>
      <c r="F25" s="62">
        <v>0</v>
      </c>
      <c r="G25" s="62">
        <v>2</v>
      </c>
      <c r="H25" s="62">
        <v>3</v>
      </c>
      <c r="I25" s="62">
        <v>2</v>
      </c>
      <c r="J25" s="62">
        <v>0</v>
      </c>
      <c r="K25" s="62">
        <v>1</v>
      </c>
      <c r="L25" s="62">
        <v>0</v>
      </c>
      <c r="M25" s="63">
        <v>20</v>
      </c>
    </row>
    <row r="26" spans="1:13" ht="15.75" thickBot="1" x14ac:dyDescent="0.3">
      <c r="A26" s="64" t="s">
        <v>64</v>
      </c>
      <c r="B26" s="65" t="s">
        <v>15</v>
      </c>
      <c r="C26" s="66">
        <v>40</v>
      </c>
      <c r="D26" s="66">
        <v>34</v>
      </c>
      <c r="E26" s="66">
        <v>2</v>
      </c>
      <c r="F26" s="66">
        <v>2</v>
      </c>
      <c r="G26" s="66">
        <v>28</v>
      </c>
      <c r="H26" s="66">
        <v>10</v>
      </c>
      <c r="I26" s="66">
        <v>12</v>
      </c>
      <c r="J26" s="66">
        <v>7</v>
      </c>
      <c r="K26" s="66">
        <v>2</v>
      </c>
      <c r="L26" s="66">
        <v>2</v>
      </c>
      <c r="M26" s="67">
        <v>139</v>
      </c>
    </row>
    <row r="27" spans="1:13" x14ac:dyDescent="0.25">
      <c r="A27" s="70" t="s">
        <v>32</v>
      </c>
      <c r="B27" s="71" t="s">
        <v>4</v>
      </c>
      <c r="C27" s="72">
        <v>2</v>
      </c>
      <c r="D27" s="72">
        <v>2</v>
      </c>
      <c r="E27" s="72">
        <v>0</v>
      </c>
      <c r="F27" s="72">
        <v>0</v>
      </c>
      <c r="G27" s="72">
        <v>2</v>
      </c>
      <c r="H27" s="72">
        <v>2</v>
      </c>
      <c r="I27" s="72">
        <v>0</v>
      </c>
      <c r="J27" s="72">
        <v>0</v>
      </c>
      <c r="K27" s="72">
        <v>0</v>
      </c>
      <c r="L27" s="72">
        <v>0</v>
      </c>
      <c r="M27" s="73">
        <v>8</v>
      </c>
    </row>
    <row r="28" spans="1:13" x14ac:dyDescent="0.25">
      <c r="A28" s="74" t="s">
        <v>32</v>
      </c>
      <c r="B28" s="75" t="s">
        <v>18</v>
      </c>
      <c r="C28" s="68">
        <v>5</v>
      </c>
      <c r="D28" s="68">
        <v>5</v>
      </c>
      <c r="E28" s="68">
        <v>0</v>
      </c>
      <c r="F28" s="68">
        <v>0</v>
      </c>
      <c r="G28" s="68">
        <v>3</v>
      </c>
      <c r="H28" s="68">
        <v>3</v>
      </c>
      <c r="I28" s="68">
        <v>3</v>
      </c>
      <c r="J28" s="68">
        <v>3</v>
      </c>
      <c r="K28" s="68">
        <v>1</v>
      </c>
      <c r="L28" s="68">
        <v>1</v>
      </c>
      <c r="M28" s="76">
        <v>24</v>
      </c>
    </row>
    <row r="29" spans="1:13" x14ac:dyDescent="0.25">
      <c r="A29" s="77" t="s">
        <v>33</v>
      </c>
      <c r="B29" s="78" t="s">
        <v>10</v>
      </c>
      <c r="C29" s="69">
        <v>1</v>
      </c>
      <c r="D29" s="69">
        <v>0</v>
      </c>
      <c r="E29" s="69">
        <v>0</v>
      </c>
      <c r="F29" s="69">
        <v>0</v>
      </c>
      <c r="G29" s="69">
        <v>2</v>
      </c>
      <c r="H29" s="69">
        <v>1</v>
      </c>
      <c r="I29" s="69">
        <v>0</v>
      </c>
      <c r="J29" s="69">
        <v>0</v>
      </c>
      <c r="K29" s="69">
        <v>0</v>
      </c>
      <c r="L29" s="69">
        <v>0</v>
      </c>
      <c r="M29" s="79">
        <v>4</v>
      </c>
    </row>
    <row r="30" spans="1:13" x14ac:dyDescent="0.25">
      <c r="A30" s="77" t="s">
        <v>33</v>
      </c>
      <c r="B30" s="78" t="s">
        <v>8</v>
      </c>
      <c r="C30" s="69">
        <v>2</v>
      </c>
      <c r="D30" s="69">
        <v>1</v>
      </c>
      <c r="E30" s="69">
        <v>1</v>
      </c>
      <c r="F30" s="69">
        <v>1</v>
      </c>
      <c r="G30" s="69">
        <v>2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79">
        <v>7</v>
      </c>
    </row>
    <row r="31" spans="1:13" ht="15.75" thickBot="1" x14ac:dyDescent="0.3">
      <c r="A31" s="80" t="s">
        <v>33</v>
      </c>
      <c r="B31" s="81" t="s">
        <v>16</v>
      </c>
      <c r="C31" s="82">
        <v>4</v>
      </c>
      <c r="D31" s="82">
        <v>4</v>
      </c>
      <c r="E31" s="82">
        <v>4</v>
      </c>
      <c r="F31" s="82">
        <v>4</v>
      </c>
      <c r="G31" s="82">
        <v>2</v>
      </c>
      <c r="H31" s="82">
        <v>2</v>
      </c>
      <c r="I31" s="82">
        <v>2</v>
      </c>
      <c r="J31" s="82">
        <v>4</v>
      </c>
      <c r="K31" s="82">
        <v>0</v>
      </c>
      <c r="L31" s="82">
        <v>0</v>
      </c>
      <c r="M31" s="83">
        <v>26</v>
      </c>
    </row>
    <row r="32" spans="1:13" ht="15.75" thickBot="1" x14ac:dyDescent="0.3">
      <c r="A32" s="90" t="s">
        <v>93</v>
      </c>
      <c r="B32" s="91"/>
      <c r="C32" s="89">
        <f t="shared" ref="C32:M32" si="0">SUM(C4:C31)</f>
        <v>191</v>
      </c>
      <c r="D32" s="89">
        <f t="shared" si="0"/>
        <v>161</v>
      </c>
      <c r="E32" s="89">
        <f t="shared" si="0"/>
        <v>50</v>
      </c>
      <c r="F32" s="89">
        <f t="shared" si="0"/>
        <v>48</v>
      </c>
      <c r="G32" s="89">
        <f t="shared" si="0"/>
        <v>117</v>
      </c>
      <c r="H32" s="89">
        <f t="shared" si="0"/>
        <v>43</v>
      </c>
      <c r="I32" s="89">
        <f t="shared" si="0"/>
        <v>118</v>
      </c>
      <c r="J32" s="89">
        <f t="shared" si="0"/>
        <v>63</v>
      </c>
      <c r="K32" s="89">
        <f t="shared" si="0"/>
        <v>41</v>
      </c>
      <c r="L32" s="89">
        <f t="shared" si="0"/>
        <v>25</v>
      </c>
      <c r="M32" s="92">
        <f t="shared" si="0"/>
        <v>857</v>
      </c>
    </row>
  </sheetData>
  <autoFilter ref="A3:M32"/>
  <sortState ref="A4:M32">
    <sortCondition ref="B4:B3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J17" sqref="J17"/>
    </sheetView>
  </sheetViews>
  <sheetFormatPr defaultRowHeight="15" x14ac:dyDescent="0.25"/>
  <cols>
    <col min="1" max="1" width="15" customWidth="1"/>
    <col min="6" max="6" width="10" customWidth="1"/>
  </cols>
  <sheetData>
    <row r="1" spans="1:12" ht="63.75" x14ac:dyDescent="0.25">
      <c r="A1" s="113" t="s">
        <v>68</v>
      </c>
      <c r="B1" s="105" t="s">
        <v>48</v>
      </c>
      <c r="C1" s="22"/>
      <c r="D1" s="105" t="s">
        <v>49</v>
      </c>
      <c r="E1" s="22"/>
      <c r="F1" s="106" t="s">
        <v>50</v>
      </c>
      <c r="G1" s="23"/>
      <c r="H1" s="23"/>
      <c r="I1" s="23"/>
      <c r="J1" s="23"/>
      <c r="K1" s="24"/>
      <c r="L1" s="14"/>
    </row>
    <row r="2" spans="1:12" ht="51" x14ac:dyDescent="0.25">
      <c r="A2" s="111"/>
      <c r="B2" s="27"/>
      <c r="C2" s="26"/>
      <c r="D2" s="25"/>
      <c r="E2" s="26"/>
      <c r="F2" s="106" t="s">
        <v>55</v>
      </c>
      <c r="G2" s="108"/>
      <c r="H2" s="106" t="s">
        <v>54</v>
      </c>
      <c r="I2" s="108"/>
      <c r="J2" s="106" t="s">
        <v>56</v>
      </c>
      <c r="K2" s="108"/>
      <c r="L2" s="14"/>
    </row>
    <row r="3" spans="1:12" ht="26.25" thickBot="1" x14ac:dyDescent="0.3">
      <c r="A3" s="112" t="s">
        <v>58</v>
      </c>
      <c r="B3" s="109" t="s">
        <v>52</v>
      </c>
      <c r="C3" s="4" t="s">
        <v>53</v>
      </c>
      <c r="D3" s="4" t="s">
        <v>52</v>
      </c>
      <c r="E3" s="4" t="s">
        <v>53</v>
      </c>
      <c r="F3" s="4" t="s">
        <v>52</v>
      </c>
      <c r="G3" s="4" t="s">
        <v>53</v>
      </c>
      <c r="H3" s="4" t="s">
        <v>52</v>
      </c>
      <c r="I3" s="4" t="s">
        <v>53</v>
      </c>
      <c r="J3" s="4" t="s">
        <v>52</v>
      </c>
      <c r="K3" s="4" t="s">
        <v>53</v>
      </c>
      <c r="L3" s="107" t="s">
        <v>51</v>
      </c>
    </row>
    <row r="4" spans="1:12" ht="15.75" thickBot="1" x14ac:dyDescent="0.3">
      <c r="A4" s="84" t="s">
        <v>36</v>
      </c>
      <c r="B4" s="3">
        <f>Támogatás_kategoriankent!B3+Támogatás_kategoriankent!B4+Támogatás_kategoriankent!B5+Támogatás_kategoriankent!B2</f>
        <v>40</v>
      </c>
      <c r="C4" s="3">
        <f>Támogatás_kategoriankent!C3+Támogatás_kategoriankent!C4+Támogatás_kategoriankent!C5+Támogatás_kategoriankent!C2</f>
        <v>37</v>
      </c>
      <c r="D4" s="3">
        <f>Támogatás_kategoriankent!D3+Támogatás_kategoriankent!D4+Támogatás_kategoriankent!D5+Támogatás_kategoriankent!D2</f>
        <v>18</v>
      </c>
      <c r="E4" s="3">
        <f>Támogatás_kategoriankent!E3+Támogatás_kategoriankent!E4+Támogatás_kategoriankent!E5+Támogatás_kategoriankent!E2</f>
        <v>19</v>
      </c>
      <c r="F4" s="3">
        <f>Támogatás_kategoriankent!F3+Támogatás_kategoriankent!F4+Támogatás_kategoriankent!F5+Támogatás_kategoriankent!F2</f>
        <v>27</v>
      </c>
      <c r="G4" s="3">
        <f>Támogatás_kategoriankent!G3+Támogatás_kategoriankent!G4+Támogatás_kategoriankent!G5+Támogatás_kategoriankent!G2</f>
        <v>10</v>
      </c>
      <c r="H4" s="3">
        <f>Támogatás_kategoriankent!H3+Támogatás_kategoriankent!H4+Támogatás_kategoriankent!H5+Támogatás_kategoriankent!H2</f>
        <v>27</v>
      </c>
      <c r="I4" s="3">
        <f>Támogatás_kategoriankent!I3+Támogatás_kategoriankent!I4+Támogatás_kategoriankent!I5+Támogatás_kategoriankent!I2</f>
        <v>18</v>
      </c>
      <c r="J4" s="3">
        <f>Támogatás_kategoriankent!J3+Támogatás_kategoriankent!J4+Támogatás_kategoriankent!J5+Támogatás_kategoriankent!J2</f>
        <v>9</v>
      </c>
      <c r="K4" s="3">
        <f>Támogatás_kategoriankent!K3+Támogatás_kategoriankent!K4+Támogatás_kategoriankent!K5+Támogatás_kategoriankent!K2</f>
        <v>6</v>
      </c>
      <c r="L4" s="3">
        <f>SUM(B4:K4)</f>
        <v>211</v>
      </c>
    </row>
    <row r="5" spans="1:12" ht="15.75" thickBot="1" x14ac:dyDescent="0.3">
      <c r="A5" s="85" t="s">
        <v>37</v>
      </c>
      <c r="B5" s="41">
        <f>Támogatás_kategoriankent!B7+Támogatás_kategoriankent!B8+Támogatás_kategoriankent!B9</f>
        <v>88</v>
      </c>
      <c r="C5" s="41">
        <f>Támogatás_kategoriankent!C7+Támogatás_kategoriankent!C8+Támogatás_kategoriankent!C9</f>
        <v>69</v>
      </c>
      <c r="D5" s="41">
        <f>Támogatás_kategoriankent!D7+Támogatás_kategoriankent!D8+Támogatás_kategoriankent!D9</f>
        <v>25</v>
      </c>
      <c r="E5" s="41">
        <f>Támogatás_kategoriankent!E7+Támogatás_kategoriankent!E8+Támogatás_kategoriankent!E9</f>
        <v>22</v>
      </c>
      <c r="F5" s="41">
        <f>Támogatás_kategoriankent!F7+Támogatás_kategoriankent!F8+Támogatás_kategoriankent!F9</f>
        <v>49</v>
      </c>
      <c r="G5" s="41">
        <f>Támogatás_kategoriankent!G7+Támogatás_kategoriankent!G8+Támogatás_kategoriankent!G9</f>
        <v>12</v>
      </c>
      <c r="H5" s="41">
        <f>Támogatás_kategoriankent!H7+Támogatás_kategoriankent!H8+Támogatás_kategoriankent!H9</f>
        <v>70</v>
      </c>
      <c r="I5" s="41">
        <f>Támogatás_kategoriankent!I7+Támogatás_kategoriankent!I8+Támogatás_kategoriankent!I9</f>
        <v>29</v>
      </c>
      <c r="J5" s="41">
        <f>Támogatás_kategoriankent!J7+Támogatás_kategoriankent!J8+Támogatás_kategoriankent!J9</f>
        <v>26</v>
      </c>
      <c r="K5" s="41">
        <f>Támogatás_kategoriankent!K7+Támogatás_kategoriankent!K8+Támogatás_kategoriankent!K9</f>
        <v>16</v>
      </c>
      <c r="L5" s="41">
        <f t="shared" ref="L5:L7" si="0">SUM(B5:K5)</f>
        <v>406</v>
      </c>
    </row>
    <row r="6" spans="1:12" ht="15.75" thickBot="1" x14ac:dyDescent="0.3">
      <c r="A6" s="86" t="s">
        <v>26</v>
      </c>
      <c r="B6" s="58">
        <f>Támogatás_kategoriankent!B10</f>
        <v>49</v>
      </c>
      <c r="C6" s="58">
        <f>Támogatás_kategoriankent!C10</f>
        <v>43</v>
      </c>
      <c r="D6" s="58">
        <f>Támogatás_kategoriankent!D10</f>
        <v>2</v>
      </c>
      <c r="E6" s="58">
        <f>Támogatás_kategoriankent!E10</f>
        <v>2</v>
      </c>
      <c r="F6" s="58">
        <f>Támogatás_kategoriankent!F10</f>
        <v>30</v>
      </c>
      <c r="G6" s="58">
        <f>Támogatás_kategoriankent!G10</f>
        <v>13</v>
      </c>
      <c r="H6" s="58">
        <f>Támogatás_kategoriankent!H10</f>
        <v>16</v>
      </c>
      <c r="I6" s="58">
        <f>Támogatás_kategoriankent!I10</f>
        <v>9</v>
      </c>
      <c r="J6" s="58">
        <f>Támogatás_kategoriankent!J10</f>
        <v>5</v>
      </c>
      <c r="K6" s="58">
        <f>'Mobilitás-típusok'!L23+'Mobilitás-típusok'!L24+'Mobilitás-típusok'!L25+'Mobilitás-típusok'!L26</f>
        <v>2</v>
      </c>
      <c r="L6" s="58">
        <f t="shared" si="0"/>
        <v>171</v>
      </c>
    </row>
    <row r="7" spans="1:12" ht="15.75" thickBot="1" x14ac:dyDescent="0.3">
      <c r="A7" s="87" t="s">
        <v>38</v>
      </c>
      <c r="B7" s="72">
        <f>Támogatás_kategoriankent!B11+Támogatás_kategoriankent!B12</f>
        <v>14</v>
      </c>
      <c r="C7" s="72">
        <f>Támogatás_kategoriankent!C11+Támogatás_kategoriankent!C12</f>
        <v>12</v>
      </c>
      <c r="D7" s="72">
        <f>Támogatás_kategoriankent!D11+Támogatás_kategoriankent!D12</f>
        <v>5</v>
      </c>
      <c r="E7" s="72">
        <f>Támogatás_kategoriankent!E11+Támogatás_kategoriankent!E12</f>
        <v>5</v>
      </c>
      <c r="F7" s="72">
        <f>Támogatás_kategoriankent!F11+Támogatás_kategoriankent!F12</f>
        <v>11</v>
      </c>
      <c r="G7" s="72">
        <f>Támogatás_kategoriankent!G11+Támogatás_kategoriankent!G12</f>
        <v>8</v>
      </c>
      <c r="H7" s="72">
        <f>Támogatás_kategoriankent!H11+Támogatás_kategoriankent!H12</f>
        <v>5</v>
      </c>
      <c r="I7" s="72">
        <f>Támogatás_kategoriankent!I11+Támogatás_kategoriankent!I12</f>
        <v>7</v>
      </c>
      <c r="J7" s="72">
        <f>Támogatás_kategoriankent!J11+Támogatás_kategoriankent!J12</f>
        <v>1</v>
      </c>
      <c r="K7" s="72">
        <f>Támogatás_kategoriankent!K11+Támogatás_kategoriankent!K12</f>
        <v>1</v>
      </c>
      <c r="L7" s="72">
        <f t="shared" si="0"/>
        <v>69</v>
      </c>
    </row>
    <row r="8" spans="1:12" x14ac:dyDescent="0.25">
      <c r="A8" s="88" t="s">
        <v>59</v>
      </c>
      <c r="B8" s="93">
        <f>SUM(B4:B7)</f>
        <v>191</v>
      </c>
      <c r="C8" s="93">
        <f t="shared" ref="C8:L8" si="1">SUM(C4:C7)</f>
        <v>161</v>
      </c>
      <c r="D8" s="93">
        <f t="shared" si="1"/>
        <v>50</v>
      </c>
      <c r="E8" s="93">
        <f t="shared" si="1"/>
        <v>48</v>
      </c>
      <c r="F8" s="93">
        <f t="shared" si="1"/>
        <v>117</v>
      </c>
      <c r="G8" s="93">
        <f t="shared" si="1"/>
        <v>43</v>
      </c>
      <c r="H8" s="93">
        <f t="shared" si="1"/>
        <v>118</v>
      </c>
      <c r="I8" s="93">
        <f t="shared" si="1"/>
        <v>63</v>
      </c>
      <c r="J8" s="93">
        <f t="shared" si="1"/>
        <v>41</v>
      </c>
      <c r="K8" s="93">
        <f t="shared" si="1"/>
        <v>25</v>
      </c>
      <c r="L8" s="93">
        <f t="shared" si="1"/>
        <v>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Támogatott ország_palyazo</vt:lpstr>
      <vt:lpstr>Támogatás_kategoriankent</vt:lpstr>
      <vt:lpstr>Mobilitás-típusok</vt:lpstr>
      <vt:lpstr>Osszesitett_mobilitások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Fekete Zsófia</dc:creator>
  <cp:lastModifiedBy>Fekete Zsófia</cp:lastModifiedBy>
  <dcterms:created xsi:type="dcterms:W3CDTF">2016-01-21T08:48:34Z</dcterms:created>
  <dcterms:modified xsi:type="dcterms:W3CDTF">2016-08-04T07:12:01Z</dcterms:modified>
</cp:coreProperties>
</file>